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Hypothèses" state="visible" r:id="rId5"/>
    <sheet sheetId="3" name="Budget" state="visible" r:id="rId6"/>
    <sheet sheetId="4" name="Budget (corrigé)" state="visible" r:id="rId7"/>
    <sheet sheetId="5" name="Budget retard" state="visible" r:id="rId8"/>
    <sheet sheetId="6" name="Budget retard (corrigé)" state="visible" r:id="rId9"/>
  </sheets>
  <calcPr calcId="171027" fullCalcOnLoad="1"/>
</workbook>
</file>

<file path=xl/sharedStrings.xml><?xml version="1.0" encoding="utf-8"?>
<sst xmlns="http://schemas.openxmlformats.org/spreadsheetml/2006/main" count="120" uniqueCount="44">
  <si>
    <t>Épisode 41 — Budget de trésorerie prévisionnel mensuel</t>
  </si>
  <si>
    <t>Série « Excel de zéro à héros pour la comptabilité et la finance » — ExpertiseComptable.ma</t>
  </si>
  <si>
    <t>Onglet « Hypothèses » : solde de départ, seuil d’alerte, TVA, délais d’encaissement et de paiement (cellules jaunes, nommées). La colonne C décrit un scénario où les clients paient plus tard.</t>
  </si>
  <si>
    <t>Onglet « Budget » : complétez les lignes 4, 5, 9 et 11 à 15 en colonnes D à I (une formule par ligne, recopiée vers la droite). Les ventes de novembre et décembre servent aux encaissements de janvier et février.</t>
  </si>
  <si>
    <t>Onglet « Budget retard » : même budget avec les délais de la colonne C. Comparez le point bas et le mois où l’alerte se déclenche.</t>
  </si>
  <si>
    <t>Hypothèse de TVA simplifiée : TVA collectée sur les ventes du mois, TVA récupérable sur les achats payés, versement le mois suivant. Vérifiez les règles d’exigibilité de votre activité avant de reprendre ce modèle.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</si>
  <si>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</si>
  <si>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</si>
  <si>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Hypothèse</t>
  </si>
  <si>
    <t>Base</t>
  </si>
  <si>
    <t>Retard clients</t>
  </si>
  <si>
    <t>Solde de trésorerie au 1er janvier</t>
  </si>
  <si>
    <t>Seuil d’alerte (trésorerie minimale)</t>
  </si>
  <si>
    <t>Taux de TVA</t>
  </si>
  <si>
    <t>Encaissé le mois de la vente</t>
  </si>
  <si>
    <t>Encaissé un mois après</t>
  </si>
  <si>
    <t>Encaissé deux mois après</t>
  </si>
  <si>
    <t>Achats payés le mois même</t>
  </si>
  <si>
    <t>Achats payés un mois après</t>
  </si>
  <si>
    <t>Contrôle : encaissements = 100 %</t>
  </si>
  <si>
    <t>Poste</t>
  </si>
  <si>
    <t>Nov</t>
  </si>
  <si>
    <t>Déc</t>
  </si>
  <si>
    <t>Janv</t>
  </si>
  <si>
    <t>Févr</t>
  </si>
  <si>
    <t>Mars</t>
  </si>
  <si>
    <t>Avr</t>
  </si>
  <si>
    <t>Mai</t>
  </si>
  <si>
    <t>Juin</t>
  </si>
  <si>
    <t>Ventes HT</t>
  </si>
  <si>
    <t>Achats HT</t>
  </si>
  <si>
    <t>Encaissements clients TTC</t>
  </si>
  <si>
    <t>Paiements fournisseurs TTC</t>
  </si>
  <si>
    <t>Salaires et charges sociales</t>
  </si>
  <si>
    <t>Loyer et charges</t>
  </si>
  <si>
    <t>Échéance d’emprunt</t>
  </si>
  <si>
    <t>TVA à reverser (mois précédent)</t>
  </si>
  <si>
    <t>Autres décaissements</t>
  </si>
  <si>
    <t>Total décaissements</t>
  </si>
  <si>
    <t/>
  </si>
  <si>
    <t>Flux net du mois</t>
  </si>
  <si>
    <t>Solde de début</t>
  </si>
  <si>
    <t>Solde de fin</t>
  </si>
  <si>
    <t>Alerte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</si>
</sst>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3" fontId="0" fillId="3" borderId="1" xfId="0" applyNumberFormat="1" applyFill="1" applyBorder="1"/>
    <xf numFmtId="9" fontId="0" fillId="3" borderId="1" xfId="0" applyNumberFormat="1" applyFill="1" applyBorder="1"/>
    <xf numFmtId="0" fontId="3" fillId="0" borderId="1" xfId="0" applyFont="1" applyBorder="1"/>
    <xf numFmtId="0" fontId="0" fillId="4" borderId="1" xfId="0" applyFill="1" applyBorder="1" applyAlignment="1">
      <alignment horizontal="center"/>
    </xf>
    <xf numFmtId="4" fontId="0" fillId="3" borderId="1" xfId="0" applyNumberFormat="1" applyFill="1" applyBorder="1"/>
    <xf numFmtId="0" fontId="3" fillId="2" borderId="1" xfId="0" applyFont="1" applyFill="1" applyBorder="1"/>
    <xf numFmtId="0" fontId="0" fillId="2" borderId="1" xfId="0" applyFill="1" applyBorder="1"/>
    <xf numFmtId="164" fontId="0" fillId="3" borderId="1" xfId="0" applyNumberFormat="1" applyFill="1" applyBorder="1"/>
    <xf numFmtId="0" fontId="0" fillId="3" borderId="1" xfId="0" applyFill="1" applyBorder="1"/>
    <xf numFmtId="3" fontId="0" fillId="0" borderId="1" xfId="0" applyNumberFormat="1" applyBorder="1"/>
    <xf numFmtId="3" fontId="3" fillId="2" borderId="1" xfId="0" applyNumberFormat="1" applyFont="1" applyFill="1" applyBorder="1"/>
    <xf numFmtId="164" fontId="3" fillId="0" borderId="1" xfId="0" applyNumberFormat="1" applyFont="1" applyBorder="1"/>
    <xf numFmtId="164" fontId="0" fillId="0" borderId="1" xfId="0" applyNumberFormat="1" applyBorder="1"/>
    <xf numFmtId="164" fontId="3" fillId="5" borderId="1" xfId="0" applyNumberFormat="1" applyFont="1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1.42857142857143" customWidth="1"/>
    <col min="2" max="2" width="12.857142857142858" customWidth="1"/>
    <col min="3" max="3" width="17.142857142857142" customWidth="1"/>
  </cols>
  <sheetData>
    <row r="1" spans="1:3" x14ac:dyDescent="0.25">
      <c r="A1" s="6" t="s">
        <v>8</v>
      </c>
      <c r="B1" s="6" t="s">
        <v>9</v>
      </c>
      <c r="C1" s="6" t="s">
        <v>10</v>
      </c>
    </row>
    <row r="2" spans="1:3" x14ac:dyDescent="0.25">
      <c r="A2" s="7" t="s">
        <v>11</v>
      </c>
      <c r="B2" s="8">
        <v>60000</v>
      </c>
    </row>
    <row r="3" spans="1:3" x14ac:dyDescent="0.25">
      <c r="A3" s="7" t="s">
        <v>12</v>
      </c>
      <c r="B3" s="8">
        <v>50000</v>
      </c>
    </row>
    <row r="4" spans="1:3" x14ac:dyDescent="0.25">
      <c r="A4" s="7" t="s">
        <v>13</v>
      </c>
      <c r="B4" s="9">
        <v>0.2</v>
      </c>
    </row>
    <row r="5" spans="1:3" x14ac:dyDescent="0.25">
      <c r="A5" s="7" t="s">
        <v>14</v>
      </c>
      <c r="B5" s="9">
        <v>0.3</v>
      </c>
      <c r="C5" s="9">
        <v>0.1</v>
      </c>
    </row>
    <row r="6" spans="1:3" x14ac:dyDescent="0.25">
      <c r="A6" s="7" t="s">
        <v>15</v>
      </c>
      <c r="B6" s="9">
        <v>0.5</v>
      </c>
      <c r="C6" s="9">
        <v>0.4</v>
      </c>
    </row>
    <row r="7" spans="1:3" x14ac:dyDescent="0.25">
      <c r="A7" s="7" t="s">
        <v>16</v>
      </c>
      <c r="B7" s="9">
        <v>0.2</v>
      </c>
      <c r="C7" s="9">
        <v>0.5</v>
      </c>
    </row>
    <row r="8" spans="1:3" x14ac:dyDescent="0.25">
      <c r="A8" s="7" t="s">
        <v>17</v>
      </c>
      <c r="B8" s="9">
        <v>0.4</v>
      </c>
    </row>
    <row r="9" spans="1:3" x14ac:dyDescent="0.25">
      <c r="A9" s="7" t="s">
        <v>18</v>
      </c>
      <c r="B9" s="9">
        <v>0.6</v>
      </c>
    </row>
    <row r="10" spans="1:3" x14ac:dyDescent="0.25">
      <c r="A10" s="10" t="s">
        <v>19</v>
      </c>
      <c r="B10" s="11" t="str">
        <f>IF(ROUND(SUM(B5:B7),4)=1,"OK","ERREUR")</f>
        <v>OK</v>
      </c>
      <c r="C10" s="11" t="str">
        <f>IF(ROUND(SUM(C5:C7),4)=1,"OK","ERREUR")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.714285714285715" customWidth="1"/>
    <col min="2" max="3" width="11.428571428571429" customWidth="1"/>
    <col min="4" max="9" width="12.857142857142858" customWidth="1"/>
  </cols>
  <sheetData>
    <row r="1" spans="1:9" x14ac:dyDescent="0.25">
      <c r="A1" s="6" t="s">
        <v>20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25</v>
      </c>
      <c r="G1" s="6" t="s">
        <v>26</v>
      </c>
      <c r="H1" s="6" t="s">
        <v>27</v>
      </c>
      <c r="I1" s="6" t="s">
        <v>28</v>
      </c>
    </row>
    <row r="2" spans="1:9" x14ac:dyDescent="0.25">
      <c r="A2" s="10" t="s">
        <v>29</v>
      </c>
      <c r="B2" s="8">
        <v>190000</v>
      </c>
      <c r="C2" s="8">
        <v>210000</v>
      </c>
      <c r="D2" s="8">
        <v>200000</v>
      </c>
      <c r="E2" s="8">
        <v>220000</v>
      </c>
      <c r="F2" s="8">
        <v>250000</v>
      </c>
      <c r="G2" s="8">
        <v>300000</v>
      </c>
      <c r="H2" s="8">
        <v>280000</v>
      </c>
      <c r="I2" s="8">
        <v>260000</v>
      </c>
    </row>
    <row r="3" spans="1:9" x14ac:dyDescent="0.25">
      <c r="A3" s="10" t="s">
        <v>30</v>
      </c>
      <c r="B3" s="8">
        <v>120000</v>
      </c>
      <c r="C3" s="8">
        <v>130000</v>
      </c>
      <c r="D3" s="8">
        <v>125000</v>
      </c>
      <c r="E3" s="8">
        <v>135000</v>
      </c>
      <c r="F3" s="8">
        <v>150000</v>
      </c>
      <c r="G3" s="8">
        <v>180000</v>
      </c>
      <c r="H3" s="8">
        <v>170000</v>
      </c>
      <c r="I3" s="8">
        <v>155000</v>
      </c>
    </row>
    <row r="4" spans="1:9" x14ac:dyDescent="0.25">
      <c r="A4" s="10" t="s">
        <v>31</v>
      </c>
      <c r="D4" s="8"/>
      <c r="E4" s="8"/>
      <c r="F4" s="8"/>
      <c r="G4" s="8"/>
      <c r="H4" s="8"/>
      <c r="I4" s="8"/>
    </row>
    <row r="5" spans="1:9" x14ac:dyDescent="0.25">
      <c r="A5" s="10" t="s">
        <v>32</v>
      </c>
      <c r="D5" s="8"/>
      <c r="E5" s="8"/>
      <c r="F5" s="8"/>
      <c r="G5" s="8"/>
      <c r="H5" s="8"/>
      <c r="I5" s="8"/>
    </row>
    <row r="6" spans="1:9" x14ac:dyDescent="0.25">
      <c r="A6" s="7" t="s">
        <v>33</v>
      </c>
      <c r="D6" s="8">
        <v>45000</v>
      </c>
      <c r="E6" s="8">
        <v>45000</v>
      </c>
      <c r="F6" s="8">
        <v>45000</v>
      </c>
      <c r="G6" s="8">
        <v>45000</v>
      </c>
      <c r="H6" s="8">
        <v>45000</v>
      </c>
      <c r="I6" s="8">
        <v>45000</v>
      </c>
    </row>
    <row r="7" spans="1:9" x14ac:dyDescent="0.25">
      <c r="A7" s="7" t="s">
        <v>34</v>
      </c>
      <c r="D7" s="8">
        <v>12000</v>
      </c>
      <c r="E7" s="8">
        <v>12000</v>
      </c>
      <c r="F7" s="8">
        <v>12000</v>
      </c>
      <c r="G7" s="8">
        <v>12000</v>
      </c>
      <c r="H7" s="8">
        <v>12000</v>
      </c>
      <c r="I7" s="8">
        <v>12000</v>
      </c>
    </row>
    <row r="8" spans="1:9" x14ac:dyDescent="0.25">
      <c r="A8" s="7" t="s">
        <v>35</v>
      </c>
      <c r="D8" s="12">
        <v>11655.56</v>
      </c>
      <c r="E8" s="12">
        <v>11655.56</v>
      </c>
      <c r="F8" s="12">
        <v>11655.56</v>
      </c>
      <c r="G8" s="12">
        <v>11655.56</v>
      </c>
      <c r="H8" s="12">
        <v>11655.56</v>
      </c>
      <c r="I8" s="12">
        <v>11655.56</v>
      </c>
    </row>
    <row r="9" spans="1:9" x14ac:dyDescent="0.25">
      <c r="A9" s="7" t="s">
        <v>36</v>
      </c>
      <c r="D9" s="8"/>
      <c r="E9" s="8"/>
      <c r="F9" s="8"/>
      <c r="G9" s="8"/>
      <c r="H9" s="8"/>
      <c r="I9" s="8"/>
    </row>
    <row r="10" spans="1:9" x14ac:dyDescent="0.25">
      <c r="A10" s="7" t="s">
        <v>37</v>
      </c>
      <c r="D10" s="8">
        <v>6000</v>
      </c>
      <c r="E10" s="8">
        <v>6000</v>
      </c>
      <c r="F10" s="8">
        <v>6000</v>
      </c>
      <c r="G10" s="8">
        <v>6000</v>
      </c>
      <c r="H10" s="8">
        <v>6000</v>
      </c>
      <c r="I10" s="8">
        <v>6000</v>
      </c>
    </row>
    <row r="11" spans="1:9" x14ac:dyDescent="0.25">
      <c r="A11" s="13" t="s">
        <v>38</v>
      </c>
      <c r="B11" s="14" t="s">
        <v>39</v>
      </c>
      <c r="C11" s="14" t="s">
        <v>39</v>
      </c>
      <c r="D11" s="8"/>
      <c r="E11" s="8"/>
      <c r="F11" s="8"/>
      <c r="G11" s="8"/>
      <c r="H11" s="8"/>
      <c r="I11" s="8"/>
    </row>
    <row r="12" spans="1:9" x14ac:dyDescent="0.25">
      <c r="A12" s="10" t="s">
        <v>40</v>
      </c>
      <c r="D12" s="15"/>
      <c r="E12" s="15"/>
      <c r="F12" s="15"/>
      <c r="G12" s="15"/>
      <c r="H12" s="15"/>
      <c r="I12" s="15"/>
    </row>
    <row r="13" spans="1:9" x14ac:dyDescent="0.25">
      <c r="A13" s="7" t="s">
        <v>41</v>
      </c>
      <c r="D13" s="15"/>
      <c r="E13" s="15"/>
      <c r="F13" s="15"/>
      <c r="G13" s="15"/>
      <c r="H13" s="15"/>
      <c r="I13" s="15"/>
    </row>
    <row r="14" spans="1:9" x14ac:dyDescent="0.25">
      <c r="A14" s="10" t="s">
        <v>42</v>
      </c>
      <c r="D14" s="15"/>
      <c r="E14" s="15"/>
      <c r="F14" s="15"/>
      <c r="G14" s="15"/>
      <c r="H14" s="15"/>
      <c r="I14" s="15"/>
    </row>
    <row r="15" spans="1:9" x14ac:dyDescent="0.25">
      <c r="A15" s="10" t="s">
        <v>43</v>
      </c>
      <c r="D15" s="16"/>
      <c r="E15" s="16"/>
      <c r="F15" s="16"/>
      <c r="G15" s="16"/>
      <c r="H15" s="16"/>
      <c r="I15" s="1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.714285714285715" customWidth="1"/>
    <col min="2" max="3" width="11.428571428571429" customWidth="1"/>
    <col min="4" max="9" width="12.857142857142858" customWidth="1"/>
  </cols>
  <sheetData>
    <row r="1" spans="1:9" x14ac:dyDescent="0.25">
      <c r="A1" s="6" t="s">
        <v>20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25</v>
      </c>
      <c r="G1" s="6" t="s">
        <v>26</v>
      </c>
      <c r="H1" s="6" t="s">
        <v>27</v>
      </c>
      <c r="I1" s="6" t="s">
        <v>28</v>
      </c>
    </row>
    <row r="2" spans="1:9" x14ac:dyDescent="0.25">
      <c r="A2" s="10" t="s">
        <v>29</v>
      </c>
      <c r="B2" s="8">
        <v>190000</v>
      </c>
      <c r="C2" s="8">
        <v>210000</v>
      </c>
      <c r="D2" s="8">
        <v>200000</v>
      </c>
      <c r="E2" s="8">
        <v>220000</v>
      </c>
      <c r="F2" s="8">
        <v>250000</v>
      </c>
      <c r="G2" s="8">
        <v>300000</v>
      </c>
      <c r="H2" s="8">
        <v>280000</v>
      </c>
      <c r="I2" s="8">
        <v>260000</v>
      </c>
    </row>
    <row r="3" spans="1:9" x14ac:dyDescent="0.25">
      <c r="A3" s="10" t="s">
        <v>30</v>
      </c>
      <c r="B3" s="8">
        <v>120000</v>
      </c>
      <c r="C3" s="8">
        <v>130000</v>
      </c>
      <c r="D3" s="8">
        <v>125000</v>
      </c>
      <c r="E3" s="8">
        <v>135000</v>
      </c>
      <c r="F3" s="8">
        <v>150000</v>
      </c>
      <c r="G3" s="8">
        <v>180000</v>
      </c>
      <c r="H3" s="8">
        <v>170000</v>
      </c>
      <c r="I3" s="8">
        <v>155000</v>
      </c>
    </row>
    <row r="4" spans="1:9" x14ac:dyDescent="0.25">
      <c r="A4" s="10" t="s">
        <v>31</v>
      </c>
      <c r="D4" s="17">
        <f>ROUND((D2*Hypothèses!$B$5+C2*Hypothèses!$B$6+B2*Hypothèses!$B$7)*(1+TauxTVA),0)</f>
        <v>243600</v>
      </c>
      <c r="E4" s="17">
        <f>ROUND((E2*Hypothèses!$B$5+D2*Hypothèses!$B$6+C2*Hypothèses!$B$7)*(1+TauxTVA),0)</f>
        <v>249600</v>
      </c>
      <c r="F4" s="17">
        <f>ROUND((F2*Hypothèses!$B$5+E2*Hypothèses!$B$6+D2*Hypothèses!$B$7)*(1+TauxTVA),0)</f>
        <v>270000</v>
      </c>
      <c r="G4" s="17">
        <f>ROUND((G2*Hypothèses!$B$5+F2*Hypothèses!$B$6+E2*Hypothèses!$B$7)*(1+TauxTVA),0)</f>
        <v>310800</v>
      </c>
      <c r="H4" s="17">
        <f>ROUND((H2*Hypothèses!$B$5+G2*Hypothèses!$B$6+F2*Hypothèses!$B$7)*(1+TauxTVA),0)</f>
        <v>340800</v>
      </c>
      <c r="I4" s="17">
        <f>ROUND((I2*Hypothèses!$B$5+H2*Hypothèses!$B$6+G2*Hypothèses!$B$7)*(1+TauxTVA),0)</f>
        <v>333600</v>
      </c>
    </row>
    <row r="5" spans="1:9" x14ac:dyDescent="0.25">
      <c r="A5" s="10" t="s">
        <v>32</v>
      </c>
      <c r="D5" s="17">
        <f>ROUND((D3*Hypothèses!$B$8+C3*Hypothèses!$B$9)*(1+TauxTVA),0)</f>
        <v>153600</v>
      </c>
      <c r="E5" s="17">
        <f>ROUND((E3*Hypothèses!$B$8+D3*Hypothèses!$B$9)*(1+TauxTVA),0)</f>
        <v>154800</v>
      </c>
      <c r="F5" s="17">
        <f>ROUND((F3*Hypothèses!$B$8+E3*Hypothèses!$B$9)*(1+TauxTVA),0)</f>
        <v>169200</v>
      </c>
      <c r="G5" s="17">
        <f>ROUND((G3*Hypothèses!$B$8+F3*Hypothèses!$B$9)*(1+TauxTVA),0)</f>
        <v>194400</v>
      </c>
      <c r="H5" s="17">
        <f>ROUND((H3*Hypothèses!$B$8+G3*Hypothèses!$B$9)*(1+TauxTVA),0)</f>
        <v>211200</v>
      </c>
      <c r="I5" s="17">
        <f>ROUND((I3*Hypothèses!$B$8+H3*Hypothèses!$B$9)*(1+TauxTVA),0)</f>
        <v>196800</v>
      </c>
    </row>
    <row r="6" spans="1:9" x14ac:dyDescent="0.25">
      <c r="A6" s="7" t="s">
        <v>33</v>
      </c>
      <c r="D6" s="8">
        <v>45000</v>
      </c>
      <c r="E6" s="8">
        <v>45000</v>
      </c>
      <c r="F6" s="8">
        <v>45000</v>
      </c>
      <c r="G6" s="8">
        <v>45000</v>
      </c>
      <c r="H6" s="8">
        <v>45000</v>
      </c>
      <c r="I6" s="8">
        <v>45000</v>
      </c>
    </row>
    <row r="7" spans="1:9" x14ac:dyDescent="0.25">
      <c r="A7" s="7" t="s">
        <v>34</v>
      </c>
      <c r="D7" s="8">
        <v>12000</v>
      </c>
      <c r="E7" s="8">
        <v>12000</v>
      </c>
      <c r="F7" s="8">
        <v>12000</v>
      </c>
      <c r="G7" s="8">
        <v>12000</v>
      </c>
      <c r="H7" s="8">
        <v>12000</v>
      </c>
      <c r="I7" s="8">
        <v>12000</v>
      </c>
    </row>
    <row r="8" spans="1:9" x14ac:dyDescent="0.25">
      <c r="A8" s="7" t="s">
        <v>35</v>
      </c>
      <c r="D8" s="12">
        <v>11655.56</v>
      </c>
      <c r="E8" s="12">
        <v>11655.56</v>
      </c>
      <c r="F8" s="12">
        <v>11655.56</v>
      </c>
      <c r="G8" s="12">
        <v>11655.56</v>
      </c>
      <c r="H8" s="12">
        <v>11655.56</v>
      </c>
      <c r="I8" s="12">
        <v>11655.56</v>
      </c>
    </row>
    <row r="9" spans="1:9" x14ac:dyDescent="0.25">
      <c r="A9" s="7" t="s">
        <v>36</v>
      </c>
      <c r="D9" s="17">
        <f>MAX(0,ROUND((C2-(C3*Hypothèses!$B$8+B3*Hypothèses!$B$9))*TauxTVA,0))</f>
        <v>17200</v>
      </c>
      <c r="E9" s="17">
        <f>MAX(0,ROUND((D2-(D3*Hypothèses!$B$8+C3*Hypothèses!$B$9))*TauxTVA,0))</f>
        <v>14400</v>
      </c>
      <c r="F9" s="17">
        <f>MAX(0,ROUND((E2-(E3*Hypothèses!$B$8+D3*Hypothèses!$B$9))*TauxTVA,0))</f>
        <v>18200</v>
      </c>
      <c r="G9" s="17">
        <f>MAX(0,ROUND((F2-(F3*Hypothèses!$B$8+E3*Hypothèses!$B$9))*TauxTVA,0))</f>
        <v>21800</v>
      </c>
      <c r="H9" s="17">
        <f>MAX(0,ROUND((G2-(G3*Hypothèses!$B$8+F3*Hypothèses!$B$9))*TauxTVA,0))</f>
        <v>27600</v>
      </c>
      <c r="I9" s="17">
        <f>MAX(0,ROUND((H2-(H3*Hypothèses!$B$8+G3*Hypothèses!$B$9))*TauxTVA,0))</f>
        <v>20800</v>
      </c>
    </row>
    <row r="10" spans="1:9" x14ac:dyDescent="0.25">
      <c r="A10" s="7" t="s">
        <v>37</v>
      </c>
      <c r="D10" s="8">
        <v>6000</v>
      </c>
      <c r="E10" s="8">
        <v>6000</v>
      </c>
      <c r="F10" s="8">
        <v>6000</v>
      </c>
      <c r="G10" s="8">
        <v>6000</v>
      </c>
      <c r="H10" s="8">
        <v>6000</v>
      </c>
      <c r="I10" s="8">
        <v>6000</v>
      </c>
    </row>
    <row r="11" spans="1:9" x14ac:dyDescent="0.25">
      <c r="A11" s="13" t="s">
        <v>38</v>
      </c>
      <c r="B11" s="14" t="s">
        <v>39</v>
      </c>
      <c r="C11" s="14" t="s">
        <v>39</v>
      </c>
      <c r="D11" s="18">
        <f>SUM(D5:D10)</f>
        <v>245455.56</v>
      </c>
      <c r="E11" s="18">
        <f>SUM(E5:E10)</f>
        <v>243855.56</v>
      </c>
      <c r="F11" s="18">
        <f>SUM(F5:F10)</f>
        <v>262055.56</v>
      </c>
      <c r="G11" s="18">
        <f>SUM(G5:G10)</f>
        <v>290855.56</v>
      </c>
      <c r="H11" s="18">
        <f>SUM(H5:H10)</f>
        <v>313455.56</v>
      </c>
      <c r="I11" s="18">
        <f>SUM(I5:I10)</f>
        <v>292255.56</v>
      </c>
    </row>
    <row r="12" spans="1:9" x14ac:dyDescent="0.25">
      <c r="A12" s="10" t="s">
        <v>40</v>
      </c>
      <c r="D12" s="19">
        <f>D4-D11</f>
        <v>-1855.56</v>
      </c>
      <c r="E12" s="19">
        <f>E4-E11</f>
        <v>5744.44</v>
      </c>
      <c r="F12" s="19">
        <f>F4-F11</f>
        <v>7944.44</v>
      </c>
      <c r="G12" s="19">
        <f>G4-G11</f>
        <v>19944.44</v>
      </c>
      <c r="H12" s="19">
        <f>H4-H11</f>
        <v>27344.44</v>
      </c>
      <c r="I12" s="19">
        <f>I4-I11</f>
        <v>41344.44</v>
      </c>
    </row>
    <row r="13" spans="1:9" x14ac:dyDescent="0.25">
      <c r="A13" s="7" t="s">
        <v>41</v>
      </c>
      <c r="D13" s="20">
        <f>SoldeDepart</f>
        <v>60000</v>
      </c>
      <c r="E13" s="20">
        <f>D14</f>
        <v>58144.44</v>
      </c>
      <c r="F13" s="20">
        <f>E14</f>
        <v>63888.88</v>
      </c>
      <c r="G13" s="20">
        <f>F14</f>
        <v>71833.32</v>
      </c>
      <c r="H13" s="20">
        <f>G14</f>
        <v>91777.76</v>
      </c>
      <c r="I13" s="20">
        <f>H14</f>
        <v>119122.2</v>
      </c>
    </row>
    <row r="14" spans="1:9" x14ac:dyDescent="0.25">
      <c r="A14" s="10" t="s">
        <v>42</v>
      </c>
      <c r="D14" s="21">
        <f>D13+D12</f>
        <v>58144.44</v>
      </c>
      <c r="E14" s="21">
        <f>E13+E12</f>
        <v>63888.88</v>
      </c>
      <c r="F14" s="21">
        <f>F13+F12</f>
        <v>71833.32</v>
      </c>
      <c r="G14" s="21">
        <f>G13+G12</f>
        <v>91777.76</v>
      </c>
      <c r="H14" s="21">
        <f>H13+H12</f>
        <v>119122.2</v>
      </c>
      <c r="I14" s="21">
        <f>I13+I12</f>
        <v>160466.64</v>
      </c>
    </row>
    <row r="15" spans="1:9" x14ac:dyDescent="0.25">
      <c r="A15" s="10" t="s">
        <v>43</v>
      </c>
      <c r="D15" s="22" t="str">
        <f>IF(D14&lt;SeuilAlerte,"Alerte","OK")</f>
        <v>OK</v>
      </c>
      <c r="E15" s="22" t="str">
        <f>IF(E14&lt;SeuilAlerte,"Alerte","OK")</f>
        <v>OK</v>
      </c>
      <c r="F15" s="22" t="str">
        <f>IF(F14&lt;SeuilAlerte,"Alerte","OK")</f>
        <v>OK</v>
      </c>
      <c r="G15" s="22" t="str">
        <f>IF(G14&lt;SeuilAlerte,"Alerte","OK")</f>
        <v>OK</v>
      </c>
      <c r="H15" s="22" t="str">
        <f>IF(H14&lt;SeuilAlerte,"Alerte","OK")</f>
        <v>OK</v>
      </c>
      <c r="I15" s="22" t="str">
        <f>IF(I14&lt;SeuilAlerte,"Alerte","OK")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.714285714285715" customWidth="1"/>
    <col min="2" max="3" width="11.428571428571429" customWidth="1"/>
    <col min="4" max="9" width="12.857142857142858" customWidth="1"/>
  </cols>
  <sheetData>
    <row r="1" spans="1:9" x14ac:dyDescent="0.25">
      <c r="A1" s="6" t="s">
        <v>20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25</v>
      </c>
      <c r="G1" s="6" t="s">
        <v>26</v>
      </c>
      <c r="H1" s="6" t="s">
        <v>27</v>
      </c>
      <c r="I1" s="6" t="s">
        <v>28</v>
      </c>
    </row>
    <row r="2" spans="1:9" x14ac:dyDescent="0.25">
      <c r="A2" s="10" t="s">
        <v>29</v>
      </c>
      <c r="B2" s="8">
        <v>190000</v>
      </c>
      <c r="C2" s="8">
        <v>210000</v>
      </c>
      <c r="D2" s="8">
        <v>200000</v>
      </c>
      <c r="E2" s="8">
        <v>220000</v>
      </c>
      <c r="F2" s="8">
        <v>250000</v>
      </c>
      <c r="G2" s="8">
        <v>300000</v>
      </c>
      <c r="H2" s="8">
        <v>280000</v>
      </c>
      <c r="I2" s="8">
        <v>260000</v>
      </c>
    </row>
    <row r="3" spans="1:9" x14ac:dyDescent="0.25">
      <c r="A3" s="10" t="s">
        <v>30</v>
      </c>
      <c r="B3" s="8">
        <v>120000</v>
      </c>
      <c r="C3" s="8">
        <v>130000</v>
      </c>
      <c r="D3" s="8">
        <v>125000</v>
      </c>
      <c r="E3" s="8">
        <v>135000</v>
      </c>
      <c r="F3" s="8">
        <v>150000</v>
      </c>
      <c r="G3" s="8">
        <v>180000</v>
      </c>
      <c r="H3" s="8">
        <v>170000</v>
      </c>
      <c r="I3" s="8">
        <v>155000</v>
      </c>
    </row>
    <row r="4" spans="1:9" x14ac:dyDescent="0.25">
      <c r="A4" s="10" t="s">
        <v>31</v>
      </c>
      <c r="D4" s="8"/>
      <c r="E4" s="8"/>
      <c r="F4" s="8"/>
      <c r="G4" s="8"/>
      <c r="H4" s="8"/>
      <c r="I4" s="8"/>
    </row>
    <row r="5" spans="1:9" x14ac:dyDescent="0.25">
      <c r="A5" s="10" t="s">
        <v>32</v>
      </c>
      <c r="D5" s="8"/>
      <c r="E5" s="8"/>
      <c r="F5" s="8"/>
      <c r="G5" s="8"/>
      <c r="H5" s="8"/>
      <c r="I5" s="8"/>
    </row>
    <row r="6" spans="1:9" x14ac:dyDescent="0.25">
      <c r="A6" s="7" t="s">
        <v>33</v>
      </c>
      <c r="D6" s="8">
        <v>45000</v>
      </c>
      <c r="E6" s="8">
        <v>45000</v>
      </c>
      <c r="F6" s="8">
        <v>45000</v>
      </c>
      <c r="G6" s="8">
        <v>45000</v>
      </c>
      <c r="H6" s="8">
        <v>45000</v>
      </c>
      <c r="I6" s="8">
        <v>45000</v>
      </c>
    </row>
    <row r="7" spans="1:9" x14ac:dyDescent="0.25">
      <c r="A7" s="7" t="s">
        <v>34</v>
      </c>
      <c r="D7" s="8">
        <v>12000</v>
      </c>
      <c r="E7" s="8">
        <v>12000</v>
      </c>
      <c r="F7" s="8">
        <v>12000</v>
      </c>
      <c r="G7" s="8">
        <v>12000</v>
      </c>
      <c r="H7" s="8">
        <v>12000</v>
      </c>
      <c r="I7" s="8">
        <v>12000</v>
      </c>
    </row>
    <row r="8" spans="1:9" x14ac:dyDescent="0.25">
      <c r="A8" s="7" t="s">
        <v>35</v>
      </c>
      <c r="D8" s="12">
        <v>11655.56</v>
      </c>
      <c r="E8" s="12">
        <v>11655.56</v>
      </c>
      <c r="F8" s="12">
        <v>11655.56</v>
      </c>
      <c r="G8" s="12">
        <v>11655.56</v>
      </c>
      <c r="H8" s="12">
        <v>11655.56</v>
      </c>
      <c r="I8" s="12">
        <v>11655.56</v>
      </c>
    </row>
    <row r="9" spans="1:9" x14ac:dyDescent="0.25">
      <c r="A9" s="7" t="s">
        <v>36</v>
      </c>
      <c r="D9" s="8"/>
      <c r="E9" s="8"/>
      <c r="F9" s="8"/>
      <c r="G9" s="8"/>
      <c r="H9" s="8"/>
      <c r="I9" s="8"/>
    </row>
    <row r="10" spans="1:9" x14ac:dyDescent="0.25">
      <c r="A10" s="7" t="s">
        <v>37</v>
      </c>
      <c r="D10" s="8">
        <v>6000</v>
      </c>
      <c r="E10" s="8">
        <v>6000</v>
      </c>
      <c r="F10" s="8">
        <v>6000</v>
      </c>
      <c r="G10" s="8">
        <v>6000</v>
      </c>
      <c r="H10" s="8">
        <v>6000</v>
      </c>
      <c r="I10" s="8">
        <v>6000</v>
      </c>
    </row>
    <row r="11" spans="1:9" x14ac:dyDescent="0.25">
      <c r="A11" s="13" t="s">
        <v>38</v>
      </c>
      <c r="B11" s="14" t="s">
        <v>39</v>
      </c>
      <c r="C11" s="14" t="s">
        <v>39</v>
      </c>
      <c r="D11" s="8"/>
      <c r="E11" s="8"/>
      <c r="F11" s="8"/>
      <c r="G11" s="8"/>
      <c r="H11" s="8"/>
      <c r="I11" s="8"/>
    </row>
    <row r="12" spans="1:9" x14ac:dyDescent="0.25">
      <c r="A12" s="10" t="s">
        <v>40</v>
      </c>
      <c r="D12" s="15"/>
      <c r="E12" s="15"/>
      <c r="F12" s="15"/>
      <c r="G12" s="15"/>
      <c r="H12" s="15"/>
      <c r="I12" s="15"/>
    </row>
    <row r="13" spans="1:9" x14ac:dyDescent="0.25">
      <c r="A13" s="7" t="s">
        <v>41</v>
      </c>
      <c r="D13" s="15"/>
      <c r="E13" s="15"/>
      <c r="F13" s="15"/>
      <c r="G13" s="15"/>
      <c r="H13" s="15"/>
      <c r="I13" s="15"/>
    </row>
    <row r="14" spans="1:9" x14ac:dyDescent="0.25">
      <c r="A14" s="10" t="s">
        <v>42</v>
      </c>
      <c r="D14" s="15"/>
      <c r="E14" s="15"/>
      <c r="F14" s="15"/>
      <c r="G14" s="15"/>
      <c r="H14" s="15"/>
      <c r="I14" s="15"/>
    </row>
    <row r="15" spans="1:9" x14ac:dyDescent="0.25">
      <c r="A15" s="10" t="s">
        <v>43</v>
      </c>
      <c r="D15" s="16"/>
      <c r="E15" s="16"/>
      <c r="F15" s="16"/>
      <c r="G15" s="16"/>
      <c r="H15" s="16"/>
      <c r="I15" s="1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.714285714285715" customWidth="1"/>
    <col min="2" max="3" width="11.428571428571429" customWidth="1"/>
    <col min="4" max="9" width="12.857142857142858" customWidth="1"/>
  </cols>
  <sheetData>
    <row r="1" spans="1:9" x14ac:dyDescent="0.25">
      <c r="A1" s="6" t="s">
        <v>20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25</v>
      </c>
      <c r="G1" s="6" t="s">
        <v>26</v>
      </c>
      <c r="H1" s="6" t="s">
        <v>27</v>
      </c>
      <c r="I1" s="6" t="s">
        <v>28</v>
      </c>
    </row>
    <row r="2" spans="1:9" x14ac:dyDescent="0.25">
      <c r="A2" s="10" t="s">
        <v>29</v>
      </c>
      <c r="B2" s="8">
        <v>190000</v>
      </c>
      <c r="C2" s="8">
        <v>210000</v>
      </c>
      <c r="D2" s="8">
        <v>200000</v>
      </c>
      <c r="E2" s="8">
        <v>220000</v>
      </c>
      <c r="F2" s="8">
        <v>250000</v>
      </c>
      <c r="G2" s="8">
        <v>300000</v>
      </c>
      <c r="H2" s="8">
        <v>280000</v>
      </c>
      <c r="I2" s="8">
        <v>260000</v>
      </c>
    </row>
    <row r="3" spans="1:9" x14ac:dyDescent="0.25">
      <c r="A3" s="10" t="s">
        <v>30</v>
      </c>
      <c r="B3" s="8">
        <v>120000</v>
      </c>
      <c r="C3" s="8">
        <v>130000</v>
      </c>
      <c r="D3" s="8">
        <v>125000</v>
      </c>
      <c r="E3" s="8">
        <v>135000</v>
      </c>
      <c r="F3" s="8">
        <v>150000</v>
      </c>
      <c r="G3" s="8">
        <v>180000</v>
      </c>
      <c r="H3" s="8">
        <v>170000</v>
      </c>
      <c r="I3" s="8">
        <v>155000</v>
      </c>
    </row>
    <row r="4" spans="1:9" x14ac:dyDescent="0.25">
      <c r="A4" s="10" t="s">
        <v>31</v>
      </c>
      <c r="D4" s="17">
        <f>ROUND((D2*Hypothèses!$C$5+C2*Hypothèses!$C$6+B2*Hypothèses!$C$7)*(1+TauxTVA),0)</f>
        <v>238800</v>
      </c>
      <c r="E4" s="17">
        <f>ROUND((E2*Hypothèses!$C$5+D2*Hypothèses!$C$6+C2*Hypothèses!$C$7)*(1+TauxTVA),0)</f>
        <v>248400</v>
      </c>
      <c r="F4" s="17">
        <f>ROUND((F2*Hypothèses!$C$5+E2*Hypothèses!$C$6+D2*Hypothèses!$C$7)*(1+TauxTVA),0)</f>
        <v>255600</v>
      </c>
      <c r="G4" s="17">
        <f>ROUND((G2*Hypothèses!$C$5+F2*Hypothèses!$C$6+E2*Hypothèses!$C$7)*(1+TauxTVA),0)</f>
        <v>288000</v>
      </c>
      <c r="H4" s="17">
        <f>ROUND((H2*Hypothèses!$C$5+G2*Hypothèses!$C$6+F2*Hypothèses!$C$7)*(1+TauxTVA),0)</f>
        <v>327600</v>
      </c>
      <c r="I4" s="17">
        <f>ROUND((I2*Hypothèses!$C$5+H2*Hypothèses!$C$6+G2*Hypothèses!$C$7)*(1+TauxTVA),0)</f>
        <v>345600</v>
      </c>
    </row>
    <row r="5" spans="1:9" x14ac:dyDescent="0.25">
      <c r="A5" s="10" t="s">
        <v>32</v>
      </c>
      <c r="D5" s="17">
        <f>ROUND((D3*Hypothèses!$B$8+C3*Hypothèses!$B$9)*(1+TauxTVA),0)</f>
        <v>153600</v>
      </c>
      <c r="E5" s="17">
        <f>ROUND((E3*Hypothèses!$B$8+D3*Hypothèses!$B$9)*(1+TauxTVA),0)</f>
        <v>154800</v>
      </c>
      <c r="F5" s="17">
        <f>ROUND((F3*Hypothèses!$B$8+E3*Hypothèses!$B$9)*(1+TauxTVA),0)</f>
        <v>169200</v>
      </c>
      <c r="G5" s="17">
        <f>ROUND((G3*Hypothèses!$B$8+F3*Hypothèses!$B$9)*(1+TauxTVA),0)</f>
        <v>194400</v>
      </c>
      <c r="H5" s="17">
        <f>ROUND((H3*Hypothèses!$B$8+G3*Hypothèses!$B$9)*(1+TauxTVA),0)</f>
        <v>211200</v>
      </c>
      <c r="I5" s="17">
        <f>ROUND((I3*Hypothèses!$B$8+H3*Hypothèses!$B$9)*(1+TauxTVA),0)</f>
        <v>196800</v>
      </c>
    </row>
    <row r="6" spans="1:9" x14ac:dyDescent="0.25">
      <c r="A6" s="7" t="s">
        <v>33</v>
      </c>
      <c r="D6" s="8">
        <v>45000</v>
      </c>
      <c r="E6" s="8">
        <v>45000</v>
      </c>
      <c r="F6" s="8">
        <v>45000</v>
      </c>
      <c r="G6" s="8">
        <v>45000</v>
      </c>
      <c r="H6" s="8">
        <v>45000</v>
      </c>
      <c r="I6" s="8">
        <v>45000</v>
      </c>
    </row>
    <row r="7" spans="1:9" x14ac:dyDescent="0.25">
      <c r="A7" s="7" t="s">
        <v>34</v>
      </c>
      <c r="D7" s="8">
        <v>12000</v>
      </c>
      <c r="E7" s="8">
        <v>12000</v>
      </c>
      <c r="F7" s="8">
        <v>12000</v>
      </c>
      <c r="G7" s="8">
        <v>12000</v>
      </c>
      <c r="H7" s="8">
        <v>12000</v>
      </c>
      <c r="I7" s="8">
        <v>12000</v>
      </c>
    </row>
    <row r="8" spans="1:9" x14ac:dyDescent="0.25">
      <c r="A8" s="7" t="s">
        <v>35</v>
      </c>
      <c r="D8" s="12">
        <v>11655.56</v>
      </c>
      <c r="E8" s="12">
        <v>11655.56</v>
      </c>
      <c r="F8" s="12">
        <v>11655.56</v>
      </c>
      <c r="G8" s="12">
        <v>11655.56</v>
      </c>
      <c r="H8" s="12">
        <v>11655.56</v>
      </c>
      <c r="I8" s="12">
        <v>11655.56</v>
      </c>
    </row>
    <row r="9" spans="1:9" x14ac:dyDescent="0.25">
      <c r="A9" s="7" t="s">
        <v>36</v>
      </c>
      <c r="D9" s="17">
        <f>MAX(0,ROUND((C2-(C3*Hypothèses!$B$8+B3*Hypothèses!$B$9))*TauxTVA,0))</f>
        <v>17200</v>
      </c>
      <c r="E9" s="17">
        <f>MAX(0,ROUND((D2-(D3*Hypothèses!$B$8+C3*Hypothèses!$B$9))*TauxTVA,0))</f>
        <v>14400</v>
      </c>
      <c r="F9" s="17">
        <f>MAX(0,ROUND((E2-(E3*Hypothèses!$B$8+D3*Hypothèses!$B$9))*TauxTVA,0))</f>
        <v>18200</v>
      </c>
      <c r="G9" s="17">
        <f>MAX(0,ROUND((F2-(F3*Hypothèses!$B$8+E3*Hypothèses!$B$9))*TauxTVA,0))</f>
        <v>21800</v>
      </c>
      <c r="H9" s="17">
        <f>MAX(0,ROUND((G2-(G3*Hypothèses!$B$8+F3*Hypothèses!$B$9))*TauxTVA,0))</f>
        <v>27600</v>
      </c>
      <c r="I9" s="17">
        <f>MAX(0,ROUND((H2-(H3*Hypothèses!$B$8+G3*Hypothèses!$B$9))*TauxTVA,0))</f>
        <v>20800</v>
      </c>
    </row>
    <row r="10" spans="1:9" x14ac:dyDescent="0.25">
      <c r="A10" s="7" t="s">
        <v>37</v>
      </c>
      <c r="D10" s="8">
        <v>6000</v>
      </c>
      <c r="E10" s="8">
        <v>6000</v>
      </c>
      <c r="F10" s="8">
        <v>6000</v>
      </c>
      <c r="G10" s="8">
        <v>6000</v>
      </c>
      <c r="H10" s="8">
        <v>6000</v>
      </c>
      <c r="I10" s="8">
        <v>6000</v>
      </c>
    </row>
    <row r="11" spans="1:9" x14ac:dyDescent="0.25">
      <c r="A11" s="13" t="s">
        <v>38</v>
      </c>
      <c r="B11" s="14" t="s">
        <v>39</v>
      </c>
      <c r="C11" s="14" t="s">
        <v>39</v>
      </c>
      <c r="D11" s="18">
        <f>SUM(D5:D10)</f>
        <v>245455.56</v>
      </c>
      <c r="E11" s="18">
        <f>SUM(E5:E10)</f>
        <v>243855.56</v>
      </c>
      <c r="F11" s="18">
        <f>SUM(F5:F10)</f>
        <v>262055.56</v>
      </c>
      <c r="G11" s="18">
        <f>SUM(G5:G10)</f>
        <v>290855.56</v>
      </c>
      <c r="H11" s="18">
        <f>SUM(H5:H10)</f>
        <v>313455.56</v>
      </c>
      <c r="I11" s="18">
        <f>SUM(I5:I10)</f>
        <v>292255.56</v>
      </c>
    </row>
    <row r="12" spans="1:9" x14ac:dyDescent="0.25">
      <c r="A12" s="10" t="s">
        <v>40</v>
      </c>
      <c r="D12" s="19">
        <f>D4-D11</f>
        <v>-6655.56</v>
      </c>
      <c r="E12" s="19">
        <f>E4-E11</f>
        <v>4544.44</v>
      </c>
      <c r="F12" s="19">
        <f>F4-F11</f>
        <v>-6455.56</v>
      </c>
      <c r="G12" s="19">
        <f>G4-G11</f>
        <v>-2855.56</v>
      </c>
      <c r="H12" s="19">
        <f>H4-H11</f>
        <v>14144.44</v>
      </c>
      <c r="I12" s="19">
        <f>I4-I11</f>
        <v>53344.44</v>
      </c>
    </row>
    <row r="13" spans="1:9" x14ac:dyDescent="0.25">
      <c r="A13" s="7" t="s">
        <v>41</v>
      </c>
      <c r="D13" s="20">
        <f>SoldeDepart</f>
        <v>60000</v>
      </c>
      <c r="E13" s="20">
        <f>D14</f>
        <v>53344.44</v>
      </c>
      <c r="F13" s="20">
        <f>E14</f>
        <v>57888.88</v>
      </c>
      <c r="G13" s="20">
        <f>F14</f>
        <v>51433.32</v>
      </c>
      <c r="H13" s="20">
        <f>G14</f>
        <v>48577.76</v>
      </c>
      <c r="I13" s="20">
        <f>H14</f>
        <v>62722.2</v>
      </c>
    </row>
    <row r="14" spans="1:9" x14ac:dyDescent="0.25">
      <c r="A14" s="10" t="s">
        <v>42</v>
      </c>
      <c r="D14" s="21">
        <f>D13+D12</f>
        <v>53344.44</v>
      </c>
      <c r="E14" s="21">
        <f>E13+E12</f>
        <v>57888.88</v>
      </c>
      <c r="F14" s="21">
        <f>F13+F12</f>
        <v>51433.32</v>
      </c>
      <c r="G14" s="21">
        <f>G13+G12</f>
        <v>48577.76</v>
      </c>
      <c r="H14" s="21">
        <f>H13+H12</f>
        <v>62722.2</v>
      </c>
      <c r="I14" s="21">
        <f>I13+I12</f>
        <v>116066.64</v>
      </c>
    </row>
    <row r="15" spans="1:9" x14ac:dyDescent="0.25">
      <c r="A15" s="10" t="s">
        <v>43</v>
      </c>
      <c r="D15" s="22" t="str">
        <f>IF(D14&lt;SeuilAlerte,"Alerte","OK")</f>
        <v>OK</v>
      </c>
      <c r="E15" s="22" t="str">
        <f>IF(E14&lt;SeuilAlerte,"Alerte","OK")</f>
        <v>OK</v>
      </c>
      <c r="F15" s="22" t="str">
        <f>IF(F14&lt;SeuilAlerte,"Alerte","OK")</f>
        <v>OK</v>
      </c>
      <c r="G15" s="22" t="str">
        <f>IF(G14&lt;SeuilAlerte,"Alerte","OK")</f>
        <v>Alerte</v>
      </c>
      <c r="H15" s="22" t="str">
        <f>IF(H14&lt;SeuilAlerte,"Alerte","OK")</f>
        <v>OK</v>
      </c>
      <c r="I15" s="22" t="str">
        <f>IF(I14&lt;SeuilAlerte,"Alerte","OK")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d’emploi</vt:lpstr>
      <vt:lpstr>Hypothèses</vt:lpstr>
      <vt:lpstr>Budget</vt:lpstr>
      <vt:lpstr>Budget (corrigé)</vt:lpstr>
      <vt:lpstr>Budget retard</vt:lpstr>
      <vt:lpstr>Budget retard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41 — Budget de trésorerie prévisionnel mensuel</dc:title>
  <dc:subject/>
  <dc:description/>
  <cp:keywords/>
  <cp:category/>
  <cp:lastModifiedBy>Unknown</cp:lastModifiedBy>
  <dcterms:created xsi:type="dcterms:W3CDTF">2026-10-10T19:09:43Z</dcterms:created>
  <dcterms:modified xsi:type="dcterms:W3CDTF">2026-10-10T19:09:43Z</dcterms:modified>
</cp:coreProperties>
</file>