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de d’emploi" state="visible" r:id="rId4"/>
    <sheet sheetId="2" name="VA et VC" state="visible" r:id="rId5"/>
    <sheet sheetId="3" name="VA et VC (corrigé)" state="visible" r:id="rId6"/>
    <sheet sheetId="4" name="Projet A" state="visible" r:id="rId7"/>
    <sheet sheetId="5" name="Projet A (corrigé)" state="visible" r:id="rId8"/>
    <sheet sheetId="6" name="Comparaison" state="visible" r:id="rId9"/>
    <sheet sheetId="7" name="Comparaison (corrigé)" state="visible" r:id="rId10"/>
    <sheet sheetId="8" name="Sensibilité" state="visible" r:id="rId11"/>
    <sheet sheetId="9" name="Sensibilité (corrigé)" state="visible" r:id="rId12"/>
  </sheets>
  <calcPr calcId="171027" fullCalcOnLoad="1"/>
</workbook>
</file>

<file path=xl/sharedStrings.xml><?xml version="1.0" encoding="utf-8"?>
<sst xmlns="http://schemas.openxmlformats.org/spreadsheetml/2006/main" count="80" uniqueCount="42">
  <si>
    <t>Épisode 39 — La valeur du temps : VA, VC, VAN et TRI</t>
  </si>
  <si>
    <t>Série « Excel de zéro à héros pour la comptabilité et la finance » — ExpertiseComptable.ma</t>
  </si>
  <si>
    <t>Onglet « VA et VC » : complétez les deux valeurs avec les fonctions VC et VA (attention aux signes : un capital versé est négatif) puis le contrôle.</t>
  </si>
  <si>
    <t>Onglet « Projet A » : complétez le facteur d’actualisation, les flux actualisés, les cumuls, puis la VAN (somme, puis fonction VAN + flux initial), le TRI et les délais de récupération.</t>
  </si>
  <si>
    <t>Onglet « Comparaison » : projets A et B (B est hypothétique) ; calculez VAN, TRI, indice de profitabilité et la décision. Onglet « Sensibilité » : la VAN de A pour sept taux.</t>
  </si>
  <si>
    <t>La fonction VAN d’Excel actualise le premier flux à la fin de la première période : le flux de l’année 0 s’ajoute hors fonction.</t>
  </si>
  <si>
    <t>Cellules jaunes : à compléter. Cellules grises : en-têtes. Les onglets « (corrigé) » contiennent la solution : essayez d’abord sans y regarder.</t>
  </si>
  <si>
    <t>Données fictives, fournies à titre pédagogique. Les formules sont écrites pour Excel en français (Microsoft 365 ou Excel 2021) ; si une fonction manque dans votre version, l’épisode indique l’équivalent.</t>
  </si>
  <si>
    <t>Paramètre</t>
  </si>
  <si>
    <t>Valeur</t>
  </si>
  <si>
    <t>Taux annuel</t>
  </si>
  <si>
    <t>Durée (années)</t>
  </si>
  <si>
    <t>Capital placé aujourd’hui</t>
  </si>
  <si>
    <t>Somme à recevoir dans 5 ans</t>
  </si>
  <si>
    <t>Valeur capitalisée du capital (VC)</t>
  </si>
  <si>
    <t>Valeur actuelle de la somme future (VA)</t>
  </si>
  <si>
    <t>Contrôle : VA × (1 + taux)^durée</t>
  </si>
  <si>
    <t>Taux d’actualisation</t>
  </si>
  <si>
    <t>Année</t>
  </si>
  <si>
    <t>Flux</t>
  </si>
  <si>
    <t>Facteur</t>
  </si>
  <si>
    <t>Flux actualisé</t>
  </si>
  <si>
    <t>Cumul</t>
  </si>
  <si>
    <t>Cumul actualisé</t>
  </si>
  <si>
    <t>VAN (somme des flux actualisés)</t>
  </si>
  <si>
    <t>VAN avec la fonction VAN</t>
  </si>
  <si>
    <t>TRI</t>
  </si>
  <si>
    <t>Délai de récupération (ans)</t>
  </si>
  <si>
    <t>Délai actualisé (ans)</t>
  </si>
  <si>
    <t>Flux A</t>
  </si>
  <si>
    <t>Flux B</t>
  </si>
  <si>
    <t>Critère</t>
  </si>
  <si>
    <t>Projet A</t>
  </si>
  <si>
    <t>Projet B</t>
  </si>
  <si>
    <t>Investissement</t>
  </si>
  <si>
    <t>VAN à 10 %</t>
  </si>
  <si>
    <t>Indice de profitabilité</t>
  </si>
  <si>
    <t>Meilleur selon la VAN</t>
  </si>
  <si>
    <t>Meilleur selon l’indice</t>
  </si>
  <si>
    <t>Taux</t>
  </si>
  <si>
    <t>VAN du projet A</t>
  </si>
  <si>
    <t>Décision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</si>
</sst>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;[Red](#,##0.00)"/>
    <numFmt numFmtId="165" formatCode="#,##0.000"/>
    <numFmt numFmtId="166" formatCode="0.0%"/>
  </numFmts>
  <fonts count="4" x14ac:knownFonts="1">
    <font>
      <color theme="1"/>
      <family val="2"/>
      <scheme val="minor"/>
      <sz val="11"/>
      <name val="Calibri"/>
    </font>
    <font>
      <b/>
      <color rgb="FF217346"/>
      <sz val="16"/>
    </font>
    <font>
      <i/>
      <color rgb="FF595959"/>
    </font>
    <font>
      <b/>
    </font>
  </fonts>
  <fills count="5">
    <fill>
      <patternFill patternType="none"/>
    </fill>
    <fill>
      <patternFill patternType="gray125"/>
    </fill>
    <fill>
      <patternFill patternType="solid">
        <fgColor rgb="FFE9ECEF"/>
      </patternFill>
    </fill>
    <fill>
      <patternFill patternType="solid">
        <fgColor rgb="FFFFF2CC"/>
      </patternFill>
    </fill>
    <fill>
      <patternFill patternType="solid">
        <fgColor rgb="FFCFECCF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vertical="top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49" fontId="3" fillId="2" borderId="1" xfId="0" applyNumberFormat="1" applyFont="1" applyFill="1" applyBorder="1" applyAlignment="1">
      <alignment horizontal="center"/>
    </xf>
    <xf numFmtId="0" fontId="0" fillId="0" borderId="1" xfId="0" applyBorder="1"/>
    <xf numFmtId="9" fontId="0" fillId="3" borderId="1" xfId="0" applyNumberFormat="1" applyFill="1" applyBorder="1"/>
    <xf numFmtId="0" fontId="0" fillId="3" borderId="1" xfId="0" applyFill="1" applyBorder="1"/>
    <xf numFmtId="3" fontId="0" fillId="3" borderId="1" xfId="0" applyNumberFormat="1" applyFill="1" applyBorder="1"/>
    <xf numFmtId="0" fontId="3" fillId="0" borderId="1" xfId="0" applyFont="1" applyBorder="1"/>
    <xf numFmtId="4" fontId="0" fillId="3" borderId="1" xfId="0" applyNumberFormat="1" applyFill="1" applyBorder="1"/>
    <xf numFmtId="4" fontId="0" fillId="4" borderId="1" xfId="0" applyNumberFormat="1" applyFill="1" applyBorder="1"/>
    <xf numFmtId="3" fontId="0" fillId="0" borderId="1" xfId="0" applyNumberFormat="1" applyBorder="1"/>
    <xf numFmtId="164" fontId="0" fillId="0" borderId="1" xfId="0" applyNumberFormat="1" applyBorder="1"/>
    <xf numFmtId="165" fontId="0" fillId="3" borderId="1" xfId="0" applyNumberFormat="1" applyFill="1" applyBorder="1"/>
    <xf numFmtId="164" fontId="0" fillId="3" borderId="1" xfId="0" applyNumberFormat="1" applyFill="1" applyBorder="1"/>
    <xf numFmtId="10" fontId="0" fillId="3" borderId="1" xfId="0" applyNumberFormat="1" applyFill="1" applyBorder="1"/>
    <xf numFmtId="165" fontId="0" fillId="0" borderId="1" xfId="0" applyNumberFormat="1" applyBorder="1"/>
    <xf numFmtId="164" fontId="3" fillId="4" borderId="1" xfId="0" applyNumberFormat="1" applyFont="1" applyFill="1" applyBorder="1"/>
    <xf numFmtId="10" fontId="3" fillId="4" borderId="1" xfId="0" applyNumberFormat="1" applyFont="1" applyFill="1" applyBorder="1"/>
    <xf numFmtId="4" fontId="3" fillId="4" borderId="1" xfId="0" applyNumberFormat="1" applyFont="1" applyFill="1" applyBorder="1"/>
    <xf numFmtId="166" fontId="0" fillId="3" borderId="1" xfId="0" applyNumberFormat="1" applyFill="1" applyBorder="1"/>
    <xf numFmtId="166" fontId="0" fillId="0" borderId="1" xfId="0" applyNumberFormat="1" applyBorder="1"/>
    <xf numFmtId="4" fontId="0" fillId="0" borderId="1" xfId="0" applyNumberFormat="1" applyBorder="1"/>
    <xf numFmtId="0" fontId="0" fillId="3" borderId="1" xfId="0" applyFill="1" applyBorder="1" applyAlignment="1">
      <alignment horizontal="center"/>
    </xf>
    <xf numFmtId="9" fontId="0" fillId="0" borderId="1" xfId="0" applyNumberFormat="1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 showGridLines="0"/>
  </sheetViews>
  <sheetFormatPr defaultRowHeight="15" outlineLevelRow="0" outlineLevelCol="0" x14ac:dyDescent="55"/>
  <cols>
    <col min="1" max="1" width="11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1" x14ac:dyDescent="0.25">
      <c r="A4" s="3" t="s">
        <v>2</v>
      </c>
    </row>
    <row r="5" spans="1:1" x14ac:dyDescent="0.25">
      <c r="A5" s="3" t="s">
        <v>3</v>
      </c>
    </row>
    <row r="6" spans="1:1" x14ac:dyDescent="0.25">
      <c r="A6" s="3" t="s">
        <v>4</v>
      </c>
    </row>
    <row r="7" spans="1:1" x14ac:dyDescent="0.25">
      <c r="A7" s="3" t="s">
        <v>5</v>
      </c>
    </row>
    <row r="9" spans="1:1" x14ac:dyDescent="0.25">
      <c r="A9" s="4" t="s">
        <v>6</v>
      </c>
    </row>
    <row r="10" spans="1:1" x14ac:dyDescent="0.25">
      <c r="A10" s="5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2.857142857142854" customWidth="1"/>
    <col min="2" max="2" width="17.142857142857142" customWidth="1"/>
  </cols>
  <sheetData>
    <row r="1" spans="1:2" x14ac:dyDescent="0.25">
      <c r="A1" s="6" t="s">
        <v>8</v>
      </c>
      <c r="B1" s="6" t="s">
        <v>9</v>
      </c>
    </row>
    <row r="2" spans="1:2" x14ac:dyDescent="0.25">
      <c r="A2" s="7" t="s">
        <v>10</v>
      </c>
      <c r="B2" s="8">
        <v>0.06</v>
      </c>
    </row>
    <row r="3" spans="1:2" x14ac:dyDescent="0.25">
      <c r="A3" s="7" t="s">
        <v>11</v>
      </c>
      <c r="B3" s="9">
        <v>5</v>
      </c>
    </row>
    <row r="4" spans="1:2" x14ac:dyDescent="0.25">
      <c r="A4" s="7" t="s">
        <v>12</v>
      </c>
      <c r="B4" s="10">
        <v>100000</v>
      </c>
    </row>
    <row r="5" spans="1:2" x14ac:dyDescent="0.25">
      <c r="A5" s="7" t="s">
        <v>13</v>
      </c>
      <c r="B5" s="10">
        <v>200000</v>
      </c>
    </row>
    <row r="6" spans="1:1" x14ac:dyDescent="0.25"/>
    <row r="7" spans="1:2" x14ac:dyDescent="0.25">
      <c r="A7" s="11" t="s">
        <v>14</v>
      </c>
      <c r="B7" s="12"/>
    </row>
    <row r="8" spans="1:2" x14ac:dyDescent="0.25">
      <c r="A8" s="11" t="s">
        <v>15</v>
      </c>
      <c r="B8" s="12"/>
    </row>
    <row r="9" spans="1:2" x14ac:dyDescent="0.25">
      <c r="A9" s="11" t="s">
        <v>16</v>
      </c>
      <c r="B9" s="10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2.857142857142854" customWidth="1"/>
    <col min="2" max="2" width="17.142857142857142" customWidth="1"/>
  </cols>
  <sheetData>
    <row r="1" spans="1:2" x14ac:dyDescent="0.25">
      <c r="A1" s="6" t="s">
        <v>8</v>
      </c>
      <c r="B1" s="6" t="s">
        <v>9</v>
      </c>
    </row>
    <row r="2" spans="1:2" x14ac:dyDescent="0.25">
      <c r="A2" s="7" t="s">
        <v>10</v>
      </c>
      <c r="B2" s="8">
        <v>0.06</v>
      </c>
    </row>
    <row r="3" spans="1:2" x14ac:dyDescent="0.25">
      <c r="A3" s="7" t="s">
        <v>11</v>
      </c>
      <c r="B3" s="9">
        <v>5</v>
      </c>
    </row>
    <row r="4" spans="1:2" x14ac:dyDescent="0.25">
      <c r="A4" s="7" t="s">
        <v>12</v>
      </c>
      <c r="B4" s="10">
        <v>100000</v>
      </c>
    </row>
    <row r="5" spans="1:2" x14ac:dyDescent="0.25">
      <c r="A5" s="7" t="s">
        <v>13</v>
      </c>
      <c r="B5" s="10">
        <v>200000</v>
      </c>
    </row>
    <row r="6" spans="1:1" x14ac:dyDescent="0.25"/>
    <row r="7" spans="1:2" x14ac:dyDescent="0.25">
      <c r="A7" s="11" t="s">
        <v>14</v>
      </c>
      <c r="B7" s="13">
        <f>ROUND(FV(B2,B3,0,-B4),2)</f>
        <v>133822.56</v>
      </c>
    </row>
    <row r="8" spans="1:2" x14ac:dyDescent="0.25">
      <c r="A8" s="11" t="s">
        <v>15</v>
      </c>
      <c r="B8" s="13">
        <f>ROUND(PV(B2,B3,0,-B5),2)</f>
        <v>149451.63</v>
      </c>
    </row>
    <row r="9" spans="1:2" x14ac:dyDescent="0.25">
      <c r="A9" s="11" t="s">
        <v>16</v>
      </c>
      <c r="B9" s="14">
        <f>ROUND(B8*(1+B2)^B3,0)</f>
        <v>200000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37.142857142857146" customWidth="1"/>
    <col min="2" max="2" width="14.285714285714286" customWidth="1"/>
    <col min="3" max="3" width="11.428571428571429" customWidth="1"/>
    <col min="4" max="4" width="17.142857142857142" customWidth="1"/>
    <col min="5" max="5" width="15.714285714285714" customWidth="1"/>
    <col min="6" max="6" width="17.142857142857142" customWidth="1"/>
  </cols>
  <sheetData>
    <row r="1" spans="1:2" x14ac:dyDescent="0.25">
      <c r="A1" s="11" t="s">
        <v>17</v>
      </c>
      <c r="B1" s="8">
        <v>0.1</v>
      </c>
    </row>
    <row r="2" spans="1:1" x14ac:dyDescent="0.25"/>
    <row r="3" spans="1:6" x14ac:dyDescent="0.25">
      <c r="A3" s="6" t="s">
        <v>18</v>
      </c>
      <c r="B3" s="6" t="s">
        <v>19</v>
      </c>
      <c r="C3" s="6" t="s">
        <v>20</v>
      </c>
      <c r="D3" s="6" t="s">
        <v>21</v>
      </c>
      <c r="E3" s="6" t="s">
        <v>22</v>
      </c>
      <c r="F3" s="6" t="s">
        <v>23</v>
      </c>
    </row>
    <row r="4" spans="1:6" x14ac:dyDescent="0.25">
      <c r="A4" s="7">
        <v>0</v>
      </c>
      <c r="B4" s="15">
        <v>-1000000</v>
      </c>
      <c r="C4" s="16"/>
      <c r="D4" s="17"/>
      <c r="E4" s="17"/>
      <c r="F4" s="17"/>
    </row>
    <row r="5" spans="1:6" x14ac:dyDescent="0.25">
      <c r="A5" s="7">
        <v>1</v>
      </c>
      <c r="B5" s="15">
        <v>250000</v>
      </c>
      <c r="C5" s="16"/>
      <c r="D5" s="17"/>
      <c r="E5" s="17"/>
      <c r="F5" s="17"/>
    </row>
    <row r="6" spans="1:6" x14ac:dyDescent="0.25">
      <c r="A6" s="7">
        <v>2</v>
      </c>
      <c r="B6" s="15">
        <v>300000</v>
      </c>
      <c r="C6" s="16"/>
      <c r="D6" s="17"/>
      <c r="E6" s="17"/>
      <c r="F6" s="17"/>
    </row>
    <row r="7" spans="1:6" x14ac:dyDescent="0.25">
      <c r="A7" s="7">
        <v>3</v>
      </c>
      <c r="B7" s="15">
        <v>350000</v>
      </c>
      <c r="C7" s="16"/>
      <c r="D7" s="17"/>
      <c r="E7" s="17"/>
      <c r="F7" s="17"/>
    </row>
    <row r="8" spans="1:6" x14ac:dyDescent="0.25">
      <c r="A8" s="7">
        <v>4</v>
      </c>
      <c r="B8" s="15">
        <v>350000</v>
      </c>
      <c r="C8" s="16"/>
      <c r="D8" s="17"/>
      <c r="E8" s="17"/>
      <c r="F8" s="17"/>
    </row>
    <row r="9" spans="1:6" x14ac:dyDescent="0.25">
      <c r="A9" s="7">
        <v>5</v>
      </c>
      <c r="B9" s="15">
        <v>300000</v>
      </c>
      <c r="C9" s="16"/>
      <c r="D9" s="17"/>
      <c r="E9" s="17"/>
      <c r="F9" s="17"/>
    </row>
    <row r="10" spans="1:1" x14ac:dyDescent="0.25"/>
    <row r="11" spans="1:4" x14ac:dyDescent="0.25">
      <c r="A11" s="11" t="s">
        <v>24</v>
      </c>
      <c r="D11" s="17"/>
    </row>
    <row r="12" spans="1:4" x14ac:dyDescent="0.25">
      <c r="A12" s="11" t="s">
        <v>25</v>
      </c>
      <c r="D12" s="17"/>
    </row>
    <row r="13" spans="1:4" x14ac:dyDescent="0.25">
      <c r="A13" s="11" t="s">
        <v>26</v>
      </c>
      <c r="D13" s="18"/>
    </row>
    <row r="14" spans="1:4" x14ac:dyDescent="0.25">
      <c r="A14" s="11" t="s">
        <v>27</v>
      </c>
      <c r="D14" s="12"/>
    </row>
    <row r="15" spans="1:4" x14ac:dyDescent="0.25">
      <c r="A15" s="11" t="s">
        <v>28</v>
      </c>
      <c r="D15" s="12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37.142857142857146" customWidth="1"/>
    <col min="2" max="2" width="14.285714285714286" customWidth="1"/>
    <col min="3" max="3" width="11.428571428571429" customWidth="1"/>
    <col min="4" max="4" width="17.142857142857142" customWidth="1"/>
    <col min="5" max="5" width="15.714285714285714" customWidth="1"/>
    <col min="6" max="6" width="17.142857142857142" customWidth="1"/>
  </cols>
  <sheetData>
    <row r="1" spans="1:2" x14ac:dyDescent="0.25">
      <c r="A1" s="11" t="s">
        <v>17</v>
      </c>
      <c r="B1" s="8">
        <v>0.1</v>
      </c>
    </row>
    <row r="2" spans="1:1" x14ac:dyDescent="0.25"/>
    <row r="3" spans="1:6" x14ac:dyDescent="0.25">
      <c r="A3" s="6" t="s">
        <v>18</v>
      </c>
      <c r="B3" s="6" t="s">
        <v>19</v>
      </c>
      <c r="C3" s="6" t="s">
        <v>20</v>
      </c>
      <c r="D3" s="6" t="s">
        <v>21</v>
      </c>
      <c r="E3" s="6" t="s">
        <v>22</v>
      </c>
      <c r="F3" s="6" t="s">
        <v>23</v>
      </c>
    </row>
    <row r="4" spans="1:6" x14ac:dyDescent="0.25">
      <c r="A4" s="7">
        <v>0</v>
      </c>
      <c r="B4" s="15">
        <v>-1000000</v>
      </c>
      <c r="C4" s="19">
        <f>1/(1+$B$1)^A4</f>
        <v>1</v>
      </c>
      <c r="D4" s="15">
        <f>ROUND(B4*C4,2)</f>
        <v>-1000000</v>
      </c>
      <c r="E4" s="15">
        <f>B4</f>
        <v>-1000000</v>
      </c>
      <c r="F4" s="15">
        <f>D4</f>
        <v>-1000000</v>
      </c>
    </row>
    <row r="5" spans="1:6" x14ac:dyDescent="0.25">
      <c r="A5" s="7">
        <v>1</v>
      </c>
      <c r="B5" s="15">
        <v>250000</v>
      </c>
      <c r="C5" s="19">
        <f>1/(1+$B$1)^A5</f>
        <v>0.90909090909</v>
      </c>
      <c r="D5" s="15">
        <f>ROUND(B5*C5,2)</f>
        <v>227272.73</v>
      </c>
      <c r="E5" s="15">
        <f>E4+B5</f>
        <v>-750000</v>
      </c>
      <c r="F5" s="15">
        <f>F4+D5</f>
        <v>-772727.27</v>
      </c>
    </row>
    <row r="6" spans="1:6" x14ac:dyDescent="0.25">
      <c r="A6" s="7">
        <v>2</v>
      </c>
      <c r="B6" s="15">
        <v>300000</v>
      </c>
      <c r="C6" s="19">
        <f>1/(1+$B$1)^A6</f>
        <v>0.82644628099</v>
      </c>
      <c r="D6" s="15">
        <f>ROUND(B6*C6,2)</f>
        <v>247933.88</v>
      </c>
      <c r="E6" s="15">
        <f>E5+B6</f>
        <v>-450000</v>
      </c>
      <c r="F6" s="15">
        <f>F5+D6</f>
        <v>-524793.39</v>
      </c>
    </row>
    <row r="7" spans="1:6" x14ac:dyDescent="0.25">
      <c r="A7" s="7">
        <v>3</v>
      </c>
      <c r="B7" s="15">
        <v>350000</v>
      </c>
      <c r="C7" s="19">
        <f>1/(1+$B$1)^A7</f>
        <v>0.7513148009</v>
      </c>
      <c r="D7" s="15">
        <f>ROUND(B7*C7,2)</f>
        <v>262960.18</v>
      </c>
      <c r="E7" s="15">
        <f>E6+B7</f>
        <v>-100000</v>
      </c>
      <c r="F7" s="15">
        <f>F6+D7</f>
        <v>-261833.21</v>
      </c>
    </row>
    <row r="8" spans="1:6" x14ac:dyDescent="0.25">
      <c r="A8" s="7">
        <v>4</v>
      </c>
      <c r="B8" s="15">
        <v>350000</v>
      </c>
      <c r="C8" s="19">
        <f>1/(1+$B$1)^A8</f>
        <v>0.68301345537</v>
      </c>
      <c r="D8" s="15">
        <f>ROUND(B8*C8,2)</f>
        <v>239054.71</v>
      </c>
      <c r="E8" s="15">
        <f>E7+B8</f>
        <v>250000</v>
      </c>
      <c r="F8" s="15">
        <f>F7+D8</f>
        <v>-22778.5</v>
      </c>
    </row>
    <row r="9" spans="1:6" x14ac:dyDescent="0.25">
      <c r="A9" s="7">
        <v>5</v>
      </c>
      <c r="B9" s="15">
        <v>300000</v>
      </c>
      <c r="C9" s="19">
        <f>1/(1+$B$1)^A9</f>
        <v>0.62092132306</v>
      </c>
      <c r="D9" s="15">
        <f>ROUND(B9*C9,2)</f>
        <v>186276.4</v>
      </c>
      <c r="E9" s="15">
        <f>E8+B9</f>
        <v>550000</v>
      </c>
      <c r="F9" s="15">
        <f>F8+D9</f>
        <v>163497.9</v>
      </c>
    </row>
    <row r="10" spans="1:1" x14ac:dyDescent="0.25"/>
    <row r="11" spans="1:4" x14ac:dyDescent="0.25">
      <c r="A11" s="11" t="s">
        <v>24</v>
      </c>
      <c r="D11" s="20">
        <f>SUM(D4:D9)</f>
        <v>163497.9</v>
      </c>
    </row>
    <row r="12" spans="1:4" x14ac:dyDescent="0.25">
      <c r="A12" s="11" t="s">
        <v>25</v>
      </c>
      <c r="D12" s="20">
        <f>ROUND(NPV(B1,B5:B9)+B4,2)</f>
        <v>163497.9</v>
      </c>
    </row>
    <row r="13" spans="1:4" x14ac:dyDescent="0.25">
      <c r="A13" s="11" t="s">
        <v>26</v>
      </c>
      <c r="D13" s="21">
        <f>IRR(B4:B9)</f>
        <v>0.15952027779</v>
      </c>
    </row>
    <row r="14" spans="1:4" x14ac:dyDescent="0.25">
      <c r="A14" s="11" t="s">
        <v>27</v>
      </c>
      <c r="D14" s="22">
        <f>COUNTIF(E4:E9,"&lt;0")-1+(-INDEX(E4:E9,COUNTIF(E4:E9,"&lt;0")))/INDEX(B4:B9,COUNTIF(E4:E9,"&lt;0")+1)</f>
        <v>3.2857142857</v>
      </c>
    </row>
    <row r="15" spans="1:4" x14ac:dyDescent="0.25">
      <c r="A15" s="11" t="s">
        <v>28</v>
      </c>
      <c r="D15" s="22">
        <f>COUNTIF(F4:F9,"&lt;0")-1+(-INDEX(F4:F9,COUNTIF(F4:F9,"&lt;0")))/INDEX(D4:D9,COUNTIF(F4:F9,"&lt;0")+1)</f>
        <v>4.1222833381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7.142857142857142" customWidth="1"/>
    <col min="2" max="3" width="15.714285714285714" customWidth="1"/>
  </cols>
  <sheetData>
    <row r="1" spans="1:3" x14ac:dyDescent="0.25">
      <c r="A1" s="6" t="s">
        <v>18</v>
      </c>
      <c r="B1" s="6" t="s">
        <v>29</v>
      </c>
      <c r="C1" s="6" t="s">
        <v>30</v>
      </c>
    </row>
    <row r="2" spans="1:3" x14ac:dyDescent="0.25">
      <c r="A2" s="7">
        <v>0</v>
      </c>
      <c r="B2" s="15">
        <v>-1000000</v>
      </c>
      <c r="C2" s="15">
        <v>-500000</v>
      </c>
    </row>
    <row r="3" spans="1:3" x14ac:dyDescent="0.25">
      <c r="A3" s="7">
        <v>1</v>
      </c>
      <c r="B3" s="15">
        <v>250000</v>
      </c>
      <c r="C3" s="15">
        <v>150000</v>
      </c>
    </row>
    <row r="4" spans="1:3" x14ac:dyDescent="0.25">
      <c r="A4" s="7">
        <v>2</v>
      </c>
      <c r="B4" s="15">
        <v>300000</v>
      </c>
      <c r="C4" s="15">
        <v>180000</v>
      </c>
    </row>
    <row r="5" spans="1:3" x14ac:dyDescent="0.25">
      <c r="A5" s="7">
        <v>3</v>
      </c>
      <c r="B5" s="15">
        <v>350000</v>
      </c>
      <c r="C5" s="15">
        <v>190000</v>
      </c>
    </row>
    <row r="6" spans="1:3" x14ac:dyDescent="0.25">
      <c r="A6" s="7">
        <v>4</v>
      </c>
      <c r="B6" s="15">
        <v>350000</v>
      </c>
      <c r="C6" s="15">
        <v>160000</v>
      </c>
    </row>
    <row r="7" spans="1:3" x14ac:dyDescent="0.25">
      <c r="A7" s="7">
        <v>5</v>
      </c>
      <c r="B7" s="15">
        <v>300000</v>
      </c>
      <c r="C7" s="15">
        <v>110000</v>
      </c>
    </row>
    <row r="8" spans="1:1" x14ac:dyDescent="0.25"/>
    <row r="9" spans="1:3" x14ac:dyDescent="0.25">
      <c r="A9" s="6" t="s">
        <v>31</v>
      </c>
      <c r="B9" s="6" t="s">
        <v>32</v>
      </c>
      <c r="C9" s="6" t="s">
        <v>33</v>
      </c>
    </row>
    <row r="10" spans="1:3" x14ac:dyDescent="0.25">
      <c r="A10" s="11" t="s">
        <v>34</v>
      </c>
      <c r="B10" s="10"/>
      <c r="C10" s="10"/>
    </row>
    <row r="11" spans="1:3" x14ac:dyDescent="0.25">
      <c r="A11" s="11" t="s">
        <v>35</v>
      </c>
      <c r="B11" s="17"/>
      <c r="C11" s="17"/>
    </row>
    <row r="12" spans="1:3" x14ac:dyDescent="0.25">
      <c r="A12" s="11" t="s">
        <v>26</v>
      </c>
      <c r="B12" s="23"/>
      <c r="C12" s="23"/>
    </row>
    <row r="13" spans="1:3" x14ac:dyDescent="0.25">
      <c r="A13" s="11" t="s">
        <v>36</v>
      </c>
      <c r="B13" s="12"/>
      <c r="C13" s="12"/>
    </row>
    <row r="14" spans="1:3" x14ac:dyDescent="0.25">
      <c r="A14" s="11" t="s">
        <v>37</v>
      </c>
      <c r="B14" s="9"/>
      <c r="C14" s="9"/>
    </row>
    <row r="15" spans="1:3" x14ac:dyDescent="0.25">
      <c r="A15" s="11" t="s">
        <v>38</v>
      </c>
      <c r="B15" s="9"/>
      <c r="C15" s="9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7.142857142857142" customWidth="1"/>
    <col min="2" max="3" width="15.714285714285714" customWidth="1"/>
  </cols>
  <sheetData>
    <row r="1" spans="1:3" x14ac:dyDescent="0.25">
      <c r="A1" s="6" t="s">
        <v>18</v>
      </c>
      <c r="B1" s="6" t="s">
        <v>29</v>
      </c>
      <c r="C1" s="6" t="s">
        <v>30</v>
      </c>
    </row>
    <row r="2" spans="1:3" x14ac:dyDescent="0.25">
      <c r="A2" s="7">
        <v>0</v>
      </c>
      <c r="B2" s="15">
        <v>-1000000</v>
      </c>
      <c r="C2" s="15">
        <v>-500000</v>
      </c>
    </row>
    <row r="3" spans="1:3" x14ac:dyDescent="0.25">
      <c r="A3" s="7">
        <v>1</v>
      </c>
      <c r="B3" s="15">
        <v>250000</v>
      </c>
      <c r="C3" s="15">
        <v>150000</v>
      </c>
    </row>
    <row r="4" spans="1:3" x14ac:dyDescent="0.25">
      <c r="A4" s="7">
        <v>2</v>
      </c>
      <c r="B4" s="15">
        <v>300000</v>
      </c>
      <c r="C4" s="15">
        <v>180000</v>
      </c>
    </row>
    <row r="5" spans="1:3" x14ac:dyDescent="0.25">
      <c r="A5" s="7">
        <v>3</v>
      </c>
      <c r="B5" s="15">
        <v>350000</v>
      </c>
      <c r="C5" s="15">
        <v>190000</v>
      </c>
    </row>
    <row r="6" spans="1:3" x14ac:dyDescent="0.25">
      <c r="A6" s="7">
        <v>4</v>
      </c>
      <c r="B6" s="15">
        <v>350000</v>
      </c>
      <c r="C6" s="15">
        <v>160000</v>
      </c>
    </row>
    <row r="7" spans="1:3" x14ac:dyDescent="0.25">
      <c r="A7" s="7">
        <v>5</v>
      </c>
      <c r="B7" s="15">
        <v>300000</v>
      </c>
      <c r="C7" s="15">
        <v>110000</v>
      </c>
    </row>
    <row r="8" spans="1:1" x14ac:dyDescent="0.25"/>
    <row r="9" spans="1:3" x14ac:dyDescent="0.25">
      <c r="A9" s="6" t="s">
        <v>31</v>
      </c>
      <c r="B9" s="6" t="s">
        <v>32</v>
      </c>
      <c r="C9" s="6" t="s">
        <v>33</v>
      </c>
    </row>
    <row r="10" spans="1:3" x14ac:dyDescent="0.25">
      <c r="A10" s="11" t="s">
        <v>34</v>
      </c>
      <c r="B10" s="14">
        <f>-B2</f>
        <v>1000000</v>
      </c>
      <c r="C10" s="14">
        <f>-C2</f>
        <v>500000</v>
      </c>
    </row>
    <row r="11" spans="1:3" x14ac:dyDescent="0.25">
      <c r="A11" s="11" t="s">
        <v>35</v>
      </c>
      <c r="B11" s="15">
        <f>ROUND(NPV('Projet A'!$B$1,B3:B7)+B2,0)</f>
        <v>163498</v>
      </c>
      <c r="C11" s="15">
        <f>ROUND(NPV('Projet A'!$B$1,C3:C7)+C2,0)</f>
        <v>105457</v>
      </c>
    </row>
    <row r="12" spans="1:3" x14ac:dyDescent="0.25">
      <c r="A12" s="11" t="s">
        <v>26</v>
      </c>
      <c r="B12" s="24">
        <f>IRR(B2:B7)</f>
        <v>0.15952027779</v>
      </c>
      <c r="C12" s="24">
        <f>IRR(C2:C7)</f>
        <v>0.18240084375</v>
      </c>
    </row>
    <row r="13" spans="1:3" x14ac:dyDescent="0.25">
      <c r="A13" s="11" t="s">
        <v>36</v>
      </c>
      <c r="B13" s="25">
        <f>B11/B10</f>
        <v>0.163498</v>
      </c>
      <c r="C13" s="25">
        <f>C11/C10</f>
        <v>0.210914</v>
      </c>
    </row>
    <row r="14" spans="1:3" x14ac:dyDescent="0.25">
      <c r="A14" s="11" t="s">
        <v>37</v>
      </c>
      <c r="B14" s="26" t="str">
        <f>IF(B11&gt;=C11,"A","B")</f>
        <v>A</v>
      </c>
    </row>
    <row r="15" spans="1:3" x14ac:dyDescent="0.25">
      <c r="A15" s="11" t="s">
        <v>38</v>
      </c>
      <c r="B15" s="26" t="str">
        <f>IF(B13&gt;=C13,"A","B")</f>
        <v>B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1.428571428571429" customWidth="1"/>
    <col min="2" max="2" width="20" customWidth="1"/>
    <col min="3" max="3" width="14.285714285714286" customWidth="1"/>
  </cols>
  <sheetData>
    <row r="1" spans="1:3" x14ac:dyDescent="0.25">
      <c r="A1" s="6" t="s">
        <v>39</v>
      </c>
      <c r="B1" s="6" t="s">
        <v>40</v>
      </c>
      <c r="C1" s="6" t="s">
        <v>41</v>
      </c>
    </row>
    <row r="2" spans="1:3" x14ac:dyDescent="0.25">
      <c r="A2" s="27">
        <v>0.06</v>
      </c>
      <c r="B2" s="17"/>
      <c r="C2" s="9"/>
    </row>
    <row r="3" spans="1:3" x14ac:dyDescent="0.25">
      <c r="A3" s="27">
        <v>0.08</v>
      </c>
      <c r="B3" s="17"/>
      <c r="C3" s="9"/>
    </row>
    <row r="4" spans="1:3" x14ac:dyDescent="0.25">
      <c r="A4" s="27">
        <v>0.1</v>
      </c>
      <c r="B4" s="17"/>
      <c r="C4" s="9"/>
    </row>
    <row r="5" spans="1:3" x14ac:dyDescent="0.25">
      <c r="A5" s="27">
        <v>0.12</v>
      </c>
      <c r="B5" s="17"/>
      <c r="C5" s="9"/>
    </row>
    <row r="6" spans="1:3" x14ac:dyDescent="0.25">
      <c r="A6" s="27">
        <v>0.14</v>
      </c>
      <c r="B6" s="17"/>
      <c r="C6" s="9"/>
    </row>
    <row r="7" spans="1:3" x14ac:dyDescent="0.25">
      <c r="A7" s="27">
        <v>0.16</v>
      </c>
      <c r="B7" s="17"/>
      <c r="C7" s="9"/>
    </row>
    <row r="8" spans="1:3" x14ac:dyDescent="0.25">
      <c r="A8" s="27">
        <v>0.18</v>
      </c>
      <c r="B8" s="17"/>
      <c r="C8" s="9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1.428571428571429" customWidth="1"/>
    <col min="2" max="2" width="20" customWidth="1"/>
    <col min="3" max="3" width="14.285714285714286" customWidth="1"/>
  </cols>
  <sheetData>
    <row r="1" spans="1:3" x14ac:dyDescent="0.25">
      <c r="A1" s="6" t="s">
        <v>39</v>
      </c>
      <c r="B1" s="6" t="s">
        <v>40</v>
      </c>
      <c r="C1" s="6" t="s">
        <v>41</v>
      </c>
    </row>
    <row r="2" spans="1:3" x14ac:dyDescent="0.25">
      <c r="A2" s="27">
        <v>0.06</v>
      </c>
      <c r="B2" s="15">
        <f>ROUND(NPV(A2,'Projet A'!$B$5:$B$9)+'Projet A'!$B$4,0)</f>
        <v>298125</v>
      </c>
      <c r="C2" s="28" t="str">
        <f>IF(B2&gt;0,"Accepter","Rejeter")</f>
        <v>Accepter</v>
      </c>
    </row>
    <row r="3" spans="1:3" x14ac:dyDescent="0.25">
      <c r="A3" s="27">
        <v>0.08</v>
      </c>
      <c r="B3" s="15">
        <f>ROUND(NPV(A3,'Projet A'!$B$5:$B$9)+'Projet A'!$B$4,0)</f>
        <v>227960</v>
      </c>
      <c r="C3" s="28" t="str">
        <f>IF(B3&gt;0,"Accepter","Rejeter")</f>
        <v>Accepter</v>
      </c>
    </row>
    <row r="4" spans="1:3" x14ac:dyDescent="0.25">
      <c r="A4" s="27">
        <v>0.1</v>
      </c>
      <c r="B4" s="15">
        <f>ROUND(NPV(A4,'Projet A'!$B$5:$B$9)+'Projet A'!$B$4,0)</f>
        <v>163498</v>
      </c>
      <c r="C4" s="28" t="str">
        <f>IF(B4&gt;0,"Accepter","Rejeter")</f>
        <v>Accepter</v>
      </c>
    </row>
    <row r="5" spans="1:3" x14ac:dyDescent="0.25">
      <c r="A5" s="27">
        <v>0.12</v>
      </c>
      <c r="B5" s="15">
        <f>ROUND(NPV(A5,'Projet A'!$B$5:$B$9)+'Projet A'!$B$4,0)</f>
        <v>104155</v>
      </c>
      <c r="C5" s="28" t="str">
        <f>IF(B5&gt;0,"Accepter","Rejeter")</f>
        <v>Accepter</v>
      </c>
    </row>
    <row r="6" spans="1:3" x14ac:dyDescent="0.25">
      <c r="A6" s="27">
        <v>0.14</v>
      </c>
      <c r="B6" s="15">
        <f>ROUND(NPV(A6,'Projet A'!$B$5:$B$9)+'Projet A'!$B$4,0)</f>
        <v>49417</v>
      </c>
      <c r="C6" s="28" t="str">
        <f>IF(B6&gt;0,"Accepter","Rejeter")</f>
        <v>Accepter</v>
      </c>
    </row>
    <row r="7" spans="1:3" x14ac:dyDescent="0.25">
      <c r="A7" s="27">
        <v>0.16</v>
      </c>
      <c r="B7" s="15">
        <f>ROUND(NPV(A7,'Projet A'!$B$5:$B$9)+'Projet A'!$B$4,0)</f>
        <v>-1168</v>
      </c>
      <c r="C7" s="28" t="str">
        <f>IF(B7&gt;0,"Accepter","Rejeter")</f>
        <v>Rejeter</v>
      </c>
    </row>
    <row r="8" spans="1:3" x14ac:dyDescent="0.25">
      <c r="A8" s="27">
        <v>0.18</v>
      </c>
      <c r="B8" s="15">
        <f>ROUND(NPV(A8,'Projet A'!$B$5:$B$9)+'Projet A'!$B$4,0)</f>
        <v>-48001</v>
      </c>
      <c r="C8" s="28" t="str">
        <f>IF(B8&gt;0,"Accepter","Rejeter")</f>
        <v>Rejeter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Mode d’emploi</vt:lpstr>
      <vt:lpstr>VA et VC</vt:lpstr>
      <vt:lpstr>VA et VC (corrigé)</vt:lpstr>
      <vt:lpstr>Projet A</vt:lpstr>
      <vt:lpstr>Projet A (corrigé)</vt:lpstr>
      <vt:lpstr>Comparaison</vt:lpstr>
      <vt:lpstr>Comparaison (corrigé)</vt:lpstr>
      <vt:lpstr>Sensibilité</vt:lpstr>
      <vt:lpstr>Sensibilité (corrigé)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ExpertiseComptable.ma</dc:creator>
  <dc:title>Épisode 39 — La valeur du temps : VA, VC, VAN et TRI</dc:title>
  <dc:subject/>
  <dc:description/>
  <cp:keywords/>
  <cp:category/>
  <cp:lastModifiedBy>Unknown</cp:lastModifiedBy>
  <dcterms:created xsi:type="dcterms:W3CDTF">2026-10-10T19:06:12Z</dcterms:created>
  <dcterms:modified xsi:type="dcterms:W3CDTF">2026-10-10T19:06:12Z</dcterms:modified>
</cp:coreProperties>
</file>