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Journal" state="visible" r:id="rId5"/>
    <sheet sheetId="3" name="Journal (corrigé)" state="visible" r:id="rId6"/>
    <sheet sheetId="4" name="Grand livre" state="visible" r:id="rId7"/>
    <sheet sheetId="5" name="Grand livre (corrigé)" state="visible" r:id="rId8"/>
  </sheets>
  <calcPr calcId="171027" fullCalcOnLoad="1"/>
</workbook>
</file>

<file path=xl/sharedStrings.xml><?xml version="1.0" encoding="utf-8"?>
<sst xmlns="http://schemas.openxmlformats.org/spreadsheetml/2006/main" count="359" uniqueCount="73">
  <si>
    <t>Épisode 31 — Journal et grand livre : saisir des écritures et les ventiler par compte</t>
  </si>
  <si>
    <t>Série « Excel de zéro à héros pour la comptabilité et la finance » — ExpertiseComptable.ma</t>
  </si>
  <si>
    <t>Onglet « Journal » : 35 lignes d’écritures de janvier et février 2026 (pièces OD, AC, VT, BQ). Complétez la colonne I (écart par pièce) et les totaux : chaque pièce doit avoir un écart nul.</t>
  </si>
  <si>
    <t>Onglet « Grand livre » : extraction des mouvements du compte 5141 avec le solde cumulé. Avec Microsoft 365, la liste se génère avec FILTRE ; sinon, filtrez le journal sur le compte (épisode 9) et copiez les lignes visibles.</t>
  </si>
  <si>
    <t>Changez le compte (cellule B1) et reconstituez le grand livre du compte 4411 : le solde final doit être créditeur de 19 200.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</si>
  <si>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</si>
  <si>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</si>
  <si>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N°</t>
  </si>
  <si>
    <t>Date</t>
  </si>
  <si>
    <t>Jnl</t>
  </si>
  <si>
    <t>Pièce</t>
  </si>
  <si>
    <t>Compte</t>
  </si>
  <si>
    <t>Libellé</t>
  </si>
  <si>
    <t>Débit</t>
  </si>
  <si>
    <t>Crédit</t>
  </si>
  <si>
    <t>Écart pièce</t>
  </si>
  <si>
    <t>OD</t>
  </si>
  <si>
    <t>OD-0001</t>
  </si>
  <si>
    <t>5141</t>
  </si>
  <si>
    <t>Apport en numéraire des associés</t>
  </si>
  <si>
    <t>1111</t>
  </si>
  <si>
    <t>Capital social</t>
  </si>
  <si>
    <t>AC</t>
  </si>
  <si>
    <t>FA-0101</t>
  </si>
  <si>
    <t>6111</t>
  </si>
  <si>
    <t>Achat de marchandises</t>
  </si>
  <si>
    <t>3455</t>
  </si>
  <si>
    <t>TVA récupérable 20 %</t>
  </si>
  <si>
    <t>4411</t>
  </si>
  <si>
    <t>Sud Distribution</t>
  </si>
  <si>
    <t>VT</t>
  </si>
  <si>
    <t>FV-0001</t>
  </si>
  <si>
    <t>3421</t>
  </si>
  <si>
    <t>Maroc Équipements</t>
  </si>
  <si>
    <t>7111</t>
  </si>
  <si>
    <t>Vente de marchandises</t>
  </si>
  <si>
    <t>4455</t>
  </si>
  <si>
    <t>TVA facturée 20 %</t>
  </si>
  <si>
    <t>FA-0106</t>
  </si>
  <si>
    <t>2355</t>
  </si>
  <si>
    <t>Ordinateurs et serveur</t>
  </si>
  <si>
    <t>Digital Maroc</t>
  </si>
  <si>
    <t>BQ</t>
  </si>
  <si>
    <t>RB-0001</t>
  </si>
  <si>
    <t>Règlement FV-0001</t>
  </si>
  <si>
    <t>RB-0002</t>
  </si>
  <si>
    <t>Règlement FA-0101</t>
  </si>
  <si>
    <t>RB-0003</t>
  </si>
  <si>
    <t>6131</t>
  </si>
  <si>
    <t>Loyer de janvier</t>
  </si>
  <si>
    <t>Paiement du loyer</t>
  </si>
  <si>
    <t>PA-0001</t>
  </si>
  <si>
    <t>6171</t>
  </si>
  <si>
    <t>Salaires de janvier</t>
  </si>
  <si>
    <t>4432</t>
  </si>
  <si>
    <t>Salaires à payer</t>
  </si>
  <si>
    <t>RB-0004</t>
  </si>
  <si>
    <t>Virement des salaires</t>
  </si>
  <si>
    <t>FV-0002</t>
  </si>
  <si>
    <t>FA-0107</t>
  </si>
  <si>
    <t>PA-0002</t>
  </si>
  <si>
    <t>Salaires de février</t>
  </si>
  <si>
    <t>RB-0005</t>
  </si>
  <si>
    <t>RB-0006</t>
  </si>
  <si>
    <t>Déblocage de l’emprunt</t>
  </si>
  <si>
    <t>1481</t>
  </si>
  <si>
    <t>Emprunt bancaire</t>
  </si>
  <si>
    <t>RB-0007</t>
  </si>
  <si>
    <t>6311</t>
  </si>
  <si>
    <t>Intérêts d’emprunt</t>
  </si>
  <si>
    <t>Totaux</t>
  </si>
  <si>
    <t>Banques (solde débiteur)</t>
  </si>
  <si>
    <t>Solde cumulé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</si>
</sst>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4" fontId="0" fillId="3" borderId="1" xfId="0" applyNumberFormat="1" applyFill="1" applyBorder="1"/>
    <xf numFmtId="0" fontId="3" fillId="2" borderId="1" xfId="0" applyFont="1" applyFill="1" applyBorder="1"/>
    <xf numFmtId="4" fontId="3" fillId="2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164" fontId="3" fillId="0" borderId="1" xfId="0" applyNumberFormat="1" applyFont="1" applyBorder="1"/>
    <xf numFmtId="165" fontId="0" fillId="3" borderId="1" xfId="0" applyNumberFormat="1" applyFill="1" applyBorder="1"/>
    <xf numFmtId="164" fontId="3" fillId="2" borderId="1" xfId="0" applyNumberFormat="1" applyFont="1" applyFill="1" applyBorder="1"/>
    <xf numFmtId="165" fontId="3" fillId="4" borderId="1" xfId="0" applyNumberFormat="1" applyFont="1" applyFill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.857142857142858" customWidth="1"/>
    <col min="3" max="3" width="6" customWidth="1"/>
    <col min="4" max="4" width="11.428571428571429" customWidth="1"/>
    <col min="5" max="5" width="10" customWidth="1"/>
    <col min="6" max="6" width="32.857142857142854" customWidth="1"/>
    <col min="7" max="9" width="14.285714285714286" customWidth="1"/>
  </cols>
  <sheetData>
    <row r="1" spans="1:9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</row>
    <row r="2" spans="1:9" x14ac:dyDescent="0.25">
      <c r="A2" s="7">
        <v>1</v>
      </c>
      <c r="B2" s="8">
        <v>46024</v>
      </c>
      <c r="C2" s="7" t="s">
        <v>16</v>
      </c>
      <c r="D2" s="7" t="s">
        <v>17</v>
      </c>
      <c r="E2" s="7" t="s">
        <v>18</v>
      </c>
      <c r="F2" s="7" t="s">
        <v>19</v>
      </c>
      <c r="G2" s="9">
        <v>200000</v>
      </c>
      <c r="I2" s="10"/>
    </row>
    <row r="3" spans="1:9" x14ac:dyDescent="0.25">
      <c r="A3" s="7">
        <v>2</v>
      </c>
      <c r="B3" s="8">
        <v>46024</v>
      </c>
      <c r="C3" s="7" t="s">
        <v>16</v>
      </c>
      <c r="D3" s="7" t="s">
        <v>17</v>
      </c>
      <c r="E3" s="7" t="s">
        <v>20</v>
      </c>
      <c r="F3" s="7" t="s">
        <v>21</v>
      </c>
      <c r="H3" s="9">
        <v>200000</v>
      </c>
      <c r="I3" s="10"/>
    </row>
    <row r="4" spans="1:9" x14ac:dyDescent="0.25">
      <c r="A4" s="7">
        <v>3</v>
      </c>
      <c r="B4" s="8">
        <v>46027</v>
      </c>
      <c r="C4" s="7" t="s">
        <v>22</v>
      </c>
      <c r="D4" s="7" t="s">
        <v>23</v>
      </c>
      <c r="E4" s="7" t="s">
        <v>24</v>
      </c>
      <c r="F4" s="7" t="s">
        <v>25</v>
      </c>
      <c r="G4" s="9">
        <v>10000</v>
      </c>
      <c r="I4" s="10"/>
    </row>
    <row r="5" spans="1:9" x14ac:dyDescent="0.25">
      <c r="A5" s="7">
        <v>4</v>
      </c>
      <c r="B5" s="8">
        <v>46027</v>
      </c>
      <c r="C5" s="7" t="s">
        <v>22</v>
      </c>
      <c r="D5" s="7" t="s">
        <v>23</v>
      </c>
      <c r="E5" s="7" t="s">
        <v>26</v>
      </c>
      <c r="F5" s="7" t="s">
        <v>27</v>
      </c>
      <c r="G5" s="9">
        <v>2000</v>
      </c>
      <c r="I5" s="10"/>
    </row>
    <row r="6" spans="1:9" x14ac:dyDescent="0.25">
      <c r="A6" s="7">
        <v>5</v>
      </c>
      <c r="B6" s="8">
        <v>46027</v>
      </c>
      <c r="C6" s="7" t="s">
        <v>22</v>
      </c>
      <c r="D6" s="7" t="s">
        <v>23</v>
      </c>
      <c r="E6" s="7" t="s">
        <v>28</v>
      </c>
      <c r="F6" s="7" t="s">
        <v>29</v>
      </c>
      <c r="H6" s="9">
        <v>12000</v>
      </c>
      <c r="I6" s="10"/>
    </row>
    <row r="7" spans="1:9" x14ac:dyDescent="0.25">
      <c r="A7" s="7">
        <v>6</v>
      </c>
      <c r="B7" s="8">
        <v>46030</v>
      </c>
      <c r="C7" s="7" t="s">
        <v>30</v>
      </c>
      <c r="D7" s="7" t="s">
        <v>31</v>
      </c>
      <c r="E7" s="7" t="s">
        <v>32</v>
      </c>
      <c r="F7" s="7" t="s">
        <v>33</v>
      </c>
      <c r="G7" s="9">
        <v>6000</v>
      </c>
      <c r="I7" s="10"/>
    </row>
    <row r="8" spans="1:9" x14ac:dyDescent="0.25">
      <c r="A8" s="7">
        <v>7</v>
      </c>
      <c r="B8" s="8">
        <v>46030</v>
      </c>
      <c r="C8" s="7" t="s">
        <v>30</v>
      </c>
      <c r="D8" s="7" t="s">
        <v>31</v>
      </c>
      <c r="E8" s="7" t="s">
        <v>34</v>
      </c>
      <c r="F8" s="7" t="s">
        <v>35</v>
      </c>
      <c r="H8" s="9">
        <v>5000</v>
      </c>
      <c r="I8" s="10"/>
    </row>
    <row r="9" spans="1:9" x14ac:dyDescent="0.25">
      <c r="A9" s="7">
        <v>8</v>
      </c>
      <c r="B9" s="8">
        <v>46030</v>
      </c>
      <c r="C9" s="7" t="s">
        <v>30</v>
      </c>
      <c r="D9" s="7" t="s">
        <v>31</v>
      </c>
      <c r="E9" s="7" t="s">
        <v>36</v>
      </c>
      <c r="F9" s="7" t="s">
        <v>37</v>
      </c>
      <c r="H9" s="9">
        <v>1000</v>
      </c>
      <c r="I9" s="10"/>
    </row>
    <row r="10" spans="1:9" x14ac:dyDescent="0.25">
      <c r="A10" s="7">
        <v>9</v>
      </c>
      <c r="B10" s="8">
        <v>46034</v>
      </c>
      <c r="C10" s="7" t="s">
        <v>22</v>
      </c>
      <c r="D10" s="7" t="s">
        <v>38</v>
      </c>
      <c r="E10" s="7" t="s">
        <v>39</v>
      </c>
      <c r="F10" s="7" t="s">
        <v>40</v>
      </c>
      <c r="G10" s="9">
        <v>12000</v>
      </c>
      <c r="I10" s="10"/>
    </row>
    <row r="11" spans="1:9" x14ac:dyDescent="0.25">
      <c r="A11" s="7">
        <v>10</v>
      </c>
      <c r="B11" s="8">
        <v>46034</v>
      </c>
      <c r="C11" s="7" t="s">
        <v>22</v>
      </c>
      <c r="D11" s="7" t="s">
        <v>38</v>
      </c>
      <c r="E11" s="7" t="s">
        <v>26</v>
      </c>
      <c r="F11" s="7" t="s">
        <v>27</v>
      </c>
      <c r="G11" s="9">
        <v>2400</v>
      </c>
      <c r="I11" s="10"/>
    </row>
    <row r="12" spans="1:9" x14ac:dyDescent="0.25">
      <c r="A12" s="7">
        <v>11</v>
      </c>
      <c r="B12" s="8">
        <v>46034</v>
      </c>
      <c r="C12" s="7" t="s">
        <v>22</v>
      </c>
      <c r="D12" s="7" t="s">
        <v>38</v>
      </c>
      <c r="E12" s="7" t="s">
        <v>28</v>
      </c>
      <c r="F12" s="7" t="s">
        <v>41</v>
      </c>
      <c r="H12" s="9">
        <v>14400</v>
      </c>
      <c r="I12" s="10"/>
    </row>
    <row r="13" spans="1:9" x14ac:dyDescent="0.25">
      <c r="A13" s="7">
        <v>12</v>
      </c>
      <c r="B13" s="8">
        <v>46037</v>
      </c>
      <c r="C13" s="7" t="s">
        <v>42</v>
      </c>
      <c r="D13" s="7" t="s">
        <v>43</v>
      </c>
      <c r="E13" s="7" t="s">
        <v>18</v>
      </c>
      <c r="F13" s="7" t="s">
        <v>44</v>
      </c>
      <c r="G13" s="9">
        <v>6000</v>
      </c>
      <c r="I13" s="10"/>
    </row>
    <row r="14" spans="1:9" x14ac:dyDescent="0.25">
      <c r="A14" s="7">
        <v>13</v>
      </c>
      <c r="B14" s="8">
        <v>46037</v>
      </c>
      <c r="C14" s="7" t="s">
        <v>42</v>
      </c>
      <c r="D14" s="7" t="s">
        <v>43</v>
      </c>
      <c r="E14" s="7" t="s">
        <v>32</v>
      </c>
      <c r="F14" s="7" t="s">
        <v>33</v>
      </c>
      <c r="H14" s="9">
        <v>6000</v>
      </c>
      <c r="I14" s="10"/>
    </row>
    <row r="15" spans="1:9" x14ac:dyDescent="0.25">
      <c r="A15" s="7">
        <v>14</v>
      </c>
      <c r="B15" s="8">
        <v>46042</v>
      </c>
      <c r="C15" s="7" t="s">
        <v>42</v>
      </c>
      <c r="D15" s="7" t="s">
        <v>45</v>
      </c>
      <c r="E15" s="7" t="s">
        <v>28</v>
      </c>
      <c r="F15" s="7" t="s">
        <v>46</v>
      </c>
      <c r="G15" s="9">
        <v>12000</v>
      </c>
      <c r="I15" s="10"/>
    </row>
    <row r="16" spans="1:9" x14ac:dyDescent="0.25">
      <c r="A16" s="7">
        <v>15</v>
      </c>
      <c r="B16" s="8">
        <v>46042</v>
      </c>
      <c r="C16" s="7" t="s">
        <v>42</v>
      </c>
      <c r="D16" s="7" t="s">
        <v>45</v>
      </c>
      <c r="E16" s="7" t="s">
        <v>18</v>
      </c>
      <c r="F16" s="7" t="s">
        <v>29</v>
      </c>
      <c r="H16" s="9">
        <v>12000</v>
      </c>
      <c r="I16" s="10"/>
    </row>
    <row r="17" spans="1:9" x14ac:dyDescent="0.25">
      <c r="A17" s="7">
        <v>16</v>
      </c>
      <c r="B17" s="8">
        <v>46047</v>
      </c>
      <c r="C17" s="7" t="s">
        <v>42</v>
      </c>
      <c r="D17" s="7" t="s">
        <v>47</v>
      </c>
      <c r="E17" s="7" t="s">
        <v>48</v>
      </c>
      <c r="F17" s="7" t="s">
        <v>49</v>
      </c>
      <c r="G17" s="9">
        <v>8500</v>
      </c>
      <c r="I17" s="10"/>
    </row>
    <row r="18" spans="1:9" x14ac:dyDescent="0.25">
      <c r="A18" s="7">
        <v>17</v>
      </c>
      <c r="B18" s="8">
        <v>46047</v>
      </c>
      <c r="C18" s="7" t="s">
        <v>42</v>
      </c>
      <c r="D18" s="7" t="s">
        <v>47</v>
      </c>
      <c r="E18" s="7" t="s">
        <v>18</v>
      </c>
      <c r="F18" s="7" t="s">
        <v>50</v>
      </c>
      <c r="H18" s="9">
        <v>8500</v>
      </c>
      <c r="I18" s="10"/>
    </row>
    <row r="19" spans="1:9" x14ac:dyDescent="0.25">
      <c r="A19" s="7">
        <v>18</v>
      </c>
      <c r="B19" s="8">
        <v>46053</v>
      </c>
      <c r="C19" s="7" t="s">
        <v>16</v>
      </c>
      <c r="D19" s="7" t="s">
        <v>51</v>
      </c>
      <c r="E19" s="7" t="s">
        <v>52</v>
      </c>
      <c r="F19" s="7" t="s">
        <v>53</v>
      </c>
      <c r="G19" s="9">
        <v>20000</v>
      </c>
      <c r="I19" s="10"/>
    </row>
    <row r="20" spans="1:9" x14ac:dyDescent="0.25">
      <c r="A20" s="7">
        <v>19</v>
      </c>
      <c r="B20" s="8">
        <v>46053</v>
      </c>
      <c r="C20" s="7" t="s">
        <v>16</v>
      </c>
      <c r="D20" s="7" t="s">
        <v>51</v>
      </c>
      <c r="E20" s="7" t="s">
        <v>54</v>
      </c>
      <c r="F20" s="7" t="s">
        <v>55</v>
      </c>
      <c r="H20" s="9">
        <v>20000</v>
      </c>
      <c r="I20" s="10"/>
    </row>
    <row r="21" spans="1:9" x14ac:dyDescent="0.25">
      <c r="A21" s="7">
        <v>20</v>
      </c>
      <c r="B21" s="8">
        <v>46053</v>
      </c>
      <c r="C21" s="7" t="s">
        <v>42</v>
      </c>
      <c r="D21" s="7" t="s">
        <v>56</v>
      </c>
      <c r="E21" s="7" t="s">
        <v>54</v>
      </c>
      <c r="F21" s="7" t="s">
        <v>57</v>
      </c>
      <c r="G21" s="9">
        <v>20000</v>
      </c>
      <c r="I21" s="10"/>
    </row>
    <row r="22" spans="1:9" x14ac:dyDescent="0.25">
      <c r="A22" s="7">
        <v>21</v>
      </c>
      <c r="B22" s="8">
        <v>46053</v>
      </c>
      <c r="C22" s="7" t="s">
        <v>42</v>
      </c>
      <c r="D22" s="7" t="s">
        <v>56</v>
      </c>
      <c r="E22" s="7" t="s">
        <v>18</v>
      </c>
      <c r="F22" s="7" t="s">
        <v>57</v>
      </c>
      <c r="H22" s="9">
        <v>20000</v>
      </c>
      <c r="I22" s="10"/>
    </row>
    <row r="23" spans="1:9" x14ac:dyDescent="0.25">
      <c r="A23" s="7">
        <v>22</v>
      </c>
      <c r="B23" s="8">
        <v>46056</v>
      </c>
      <c r="C23" s="7" t="s">
        <v>30</v>
      </c>
      <c r="D23" s="7" t="s">
        <v>58</v>
      </c>
      <c r="E23" s="7" t="s">
        <v>32</v>
      </c>
      <c r="F23" s="7" t="s">
        <v>33</v>
      </c>
      <c r="G23" s="9">
        <v>9600</v>
      </c>
      <c r="I23" s="10"/>
    </row>
    <row r="24" spans="1:9" x14ac:dyDescent="0.25">
      <c r="A24" s="7">
        <v>23</v>
      </c>
      <c r="B24" s="8">
        <v>46056</v>
      </c>
      <c r="C24" s="7" t="s">
        <v>30</v>
      </c>
      <c r="D24" s="7" t="s">
        <v>58</v>
      </c>
      <c r="E24" s="7" t="s">
        <v>34</v>
      </c>
      <c r="F24" s="7" t="s">
        <v>35</v>
      </c>
      <c r="H24" s="9">
        <v>8000</v>
      </c>
      <c r="I24" s="10"/>
    </row>
    <row r="25" spans="1:9" x14ac:dyDescent="0.25">
      <c r="A25" s="7">
        <v>24</v>
      </c>
      <c r="B25" s="8">
        <v>46056</v>
      </c>
      <c r="C25" s="7" t="s">
        <v>30</v>
      </c>
      <c r="D25" s="7" t="s">
        <v>58</v>
      </c>
      <c r="E25" s="7" t="s">
        <v>36</v>
      </c>
      <c r="F25" s="7" t="s">
        <v>37</v>
      </c>
      <c r="H25" s="9">
        <v>1600</v>
      </c>
      <c r="I25" s="10"/>
    </row>
    <row r="26" spans="1:9" x14ac:dyDescent="0.25">
      <c r="A26" s="7">
        <v>25</v>
      </c>
      <c r="B26" s="8">
        <v>46063</v>
      </c>
      <c r="C26" s="7" t="s">
        <v>22</v>
      </c>
      <c r="D26" s="7" t="s">
        <v>59</v>
      </c>
      <c r="E26" s="7" t="s">
        <v>24</v>
      </c>
      <c r="F26" s="7" t="s">
        <v>25</v>
      </c>
      <c r="G26" s="9">
        <v>4000</v>
      </c>
      <c r="I26" s="10"/>
    </row>
    <row r="27" spans="1:9" x14ac:dyDescent="0.25">
      <c r="A27" s="7">
        <v>26</v>
      </c>
      <c r="B27" s="8">
        <v>46063</v>
      </c>
      <c r="C27" s="7" t="s">
        <v>22</v>
      </c>
      <c r="D27" s="7" t="s">
        <v>59</v>
      </c>
      <c r="E27" s="7" t="s">
        <v>26</v>
      </c>
      <c r="F27" s="7" t="s">
        <v>27</v>
      </c>
      <c r="G27" s="9">
        <v>800</v>
      </c>
      <c r="I27" s="10"/>
    </row>
    <row r="28" spans="1:9" x14ac:dyDescent="0.25">
      <c r="A28" s="7">
        <v>27</v>
      </c>
      <c r="B28" s="8">
        <v>46063</v>
      </c>
      <c r="C28" s="7" t="s">
        <v>22</v>
      </c>
      <c r="D28" s="7" t="s">
        <v>59</v>
      </c>
      <c r="E28" s="7" t="s">
        <v>28</v>
      </c>
      <c r="F28" s="7" t="s">
        <v>29</v>
      </c>
      <c r="H28" s="9">
        <v>4800</v>
      </c>
      <c r="I28" s="10"/>
    </row>
    <row r="29" spans="1:9" x14ac:dyDescent="0.25">
      <c r="A29" s="7">
        <v>28</v>
      </c>
      <c r="B29" s="8">
        <v>46081</v>
      </c>
      <c r="C29" s="7" t="s">
        <v>16</v>
      </c>
      <c r="D29" s="7" t="s">
        <v>60</v>
      </c>
      <c r="E29" s="7" t="s">
        <v>52</v>
      </c>
      <c r="F29" s="7" t="s">
        <v>61</v>
      </c>
      <c r="G29" s="9">
        <v>20000</v>
      </c>
      <c r="I29" s="10"/>
    </row>
    <row r="30" spans="1:9" x14ac:dyDescent="0.25">
      <c r="A30" s="7">
        <v>29</v>
      </c>
      <c r="B30" s="8">
        <v>46081</v>
      </c>
      <c r="C30" s="7" t="s">
        <v>16</v>
      </c>
      <c r="D30" s="7" t="s">
        <v>60</v>
      </c>
      <c r="E30" s="7" t="s">
        <v>54</v>
      </c>
      <c r="F30" s="7" t="s">
        <v>55</v>
      </c>
      <c r="H30" s="9">
        <v>20000</v>
      </c>
      <c r="I30" s="10"/>
    </row>
    <row r="31" spans="1:9" x14ac:dyDescent="0.25">
      <c r="A31" s="7">
        <v>30</v>
      </c>
      <c r="B31" s="8">
        <v>46081</v>
      </c>
      <c r="C31" s="7" t="s">
        <v>42</v>
      </c>
      <c r="D31" s="7" t="s">
        <v>62</v>
      </c>
      <c r="E31" s="7" t="s">
        <v>54</v>
      </c>
      <c r="F31" s="7" t="s">
        <v>57</v>
      </c>
      <c r="G31" s="9">
        <v>20000</v>
      </c>
      <c r="I31" s="10"/>
    </row>
    <row r="32" spans="1:9" x14ac:dyDescent="0.25">
      <c r="A32" s="7">
        <v>31</v>
      </c>
      <c r="B32" s="8">
        <v>46081</v>
      </c>
      <c r="C32" s="7" t="s">
        <v>42</v>
      </c>
      <c r="D32" s="7" t="s">
        <v>62</v>
      </c>
      <c r="E32" s="7" t="s">
        <v>18</v>
      </c>
      <c r="F32" s="7" t="s">
        <v>57</v>
      </c>
      <c r="H32" s="9">
        <v>20000</v>
      </c>
      <c r="I32" s="10"/>
    </row>
    <row r="33" spans="1:9" x14ac:dyDescent="0.25">
      <c r="A33" s="7">
        <v>32</v>
      </c>
      <c r="B33" s="8">
        <v>46081</v>
      </c>
      <c r="C33" s="7" t="s">
        <v>42</v>
      </c>
      <c r="D33" s="7" t="s">
        <v>63</v>
      </c>
      <c r="E33" s="7" t="s">
        <v>18</v>
      </c>
      <c r="F33" s="7" t="s">
        <v>64</v>
      </c>
      <c r="G33" s="9">
        <v>50000</v>
      </c>
      <c r="I33" s="10"/>
    </row>
    <row r="34" spans="1:9" x14ac:dyDescent="0.25">
      <c r="A34" s="7">
        <v>33</v>
      </c>
      <c r="B34" s="8">
        <v>46081</v>
      </c>
      <c r="C34" s="7" t="s">
        <v>42</v>
      </c>
      <c r="D34" s="7" t="s">
        <v>63</v>
      </c>
      <c r="E34" s="7" t="s">
        <v>65</v>
      </c>
      <c r="F34" s="7" t="s">
        <v>66</v>
      </c>
      <c r="H34" s="9">
        <v>50000</v>
      </c>
      <c r="I34" s="10"/>
    </row>
    <row r="35" spans="1:9" x14ac:dyDescent="0.25">
      <c r="A35" s="7">
        <v>34</v>
      </c>
      <c r="B35" s="8">
        <v>46081</v>
      </c>
      <c r="C35" s="7" t="s">
        <v>42</v>
      </c>
      <c r="D35" s="7" t="s">
        <v>67</v>
      </c>
      <c r="E35" s="7" t="s">
        <v>68</v>
      </c>
      <c r="F35" s="7" t="s">
        <v>69</v>
      </c>
      <c r="G35" s="9">
        <v>500</v>
      </c>
      <c r="I35" s="10"/>
    </row>
    <row r="36" spans="1:9" x14ac:dyDescent="0.25">
      <c r="A36" s="7">
        <v>35</v>
      </c>
      <c r="B36" s="8">
        <v>46081</v>
      </c>
      <c r="C36" s="7" t="s">
        <v>42</v>
      </c>
      <c r="D36" s="7" t="s">
        <v>67</v>
      </c>
      <c r="E36" s="7" t="s">
        <v>18</v>
      </c>
      <c r="F36" s="7" t="s">
        <v>69</v>
      </c>
      <c r="H36" s="9">
        <v>500</v>
      </c>
      <c r="I36" s="10"/>
    </row>
    <row r="37" spans="1:1" x14ac:dyDescent="0.25"/>
    <row r="38" spans="1:9" x14ac:dyDescent="0.25">
      <c r="A38" s="11" t="s">
        <v>70</v>
      </c>
      <c r="G38" s="12">
        <f>SUM(G2:G36)</f>
        <v>403800</v>
      </c>
      <c r="H38" s="12">
        <f>SUM(H2:H36)</f>
        <v>403800</v>
      </c>
      <c r="I38" s="13" t="str">
        <f>IF(ROUND(G38-H38,2)=0,"Équilibré","ÉCART")</f>
        <v>Équilibré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.857142857142858" customWidth="1"/>
    <col min="3" max="3" width="6" customWidth="1"/>
    <col min="4" max="4" width="11.428571428571429" customWidth="1"/>
    <col min="5" max="5" width="10" customWidth="1"/>
    <col min="6" max="6" width="32.857142857142854" customWidth="1"/>
    <col min="7" max="9" width="14.285714285714286" customWidth="1"/>
  </cols>
  <sheetData>
    <row r="1" spans="1:9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</row>
    <row r="2" spans="1:9" x14ac:dyDescent="0.25">
      <c r="A2" s="7">
        <v>1</v>
      </c>
      <c r="B2" s="8">
        <v>46024</v>
      </c>
      <c r="C2" s="7" t="s">
        <v>16</v>
      </c>
      <c r="D2" s="7" t="s">
        <v>17</v>
      </c>
      <c r="E2" s="7" t="s">
        <v>18</v>
      </c>
      <c r="F2" s="7" t="s">
        <v>19</v>
      </c>
      <c r="G2" s="9">
        <v>200000</v>
      </c>
      <c r="I2" s="9">
        <f>ROUND(SUMIF($D$2:$D$36,D2,$G$2:$G$36)-SUMIF($D$2:$D$36,D2,$H$2:$H$36),2)</f>
        <v>0</v>
      </c>
    </row>
    <row r="3" spans="1:9" x14ac:dyDescent="0.25">
      <c r="A3" s="7">
        <v>2</v>
      </c>
      <c r="B3" s="8">
        <v>46024</v>
      </c>
      <c r="C3" s="7" t="s">
        <v>16</v>
      </c>
      <c r="D3" s="7" t="s">
        <v>17</v>
      </c>
      <c r="E3" s="7" t="s">
        <v>20</v>
      </c>
      <c r="F3" s="7" t="s">
        <v>21</v>
      </c>
      <c r="H3" s="9">
        <v>200000</v>
      </c>
      <c r="I3" s="9">
        <f>ROUND(SUMIF($D$2:$D$36,D3,$G$2:$G$36)-SUMIF($D$2:$D$36,D3,$H$2:$H$36),2)</f>
        <v>0</v>
      </c>
    </row>
    <row r="4" spans="1:9" x14ac:dyDescent="0.25">
      <c r="A4" s="7">
        <v>3</v>
      </c>
      <c r="B4" s="8">
        <v>46027</v>
      </c>
      <c r="C4" s="7" t="s">
        <v>22</v>
      </c>
      <c r="D4" s="7" t="s">
        <v>23</v>
      </c>
      <c r="E4" s="7" t="s">
        <v>24</v>
      </c>
      <c r="F4" s="7" t="s">
        <v>25</v>
      </c>
      <c r="G4" s="9">
        <v>10000</v>
      </c>
      <c r="I4" s="9">
        <f>ROUND(SUMIF($D$2:$D$36,D4,$G$2:$G$36)-SUMIF($D$2:$D$36,D4,$H$2:$H$36),2)</f>
        <v>0</v>
      </c>
    </row>
    <row r="5" spans="1:9" x14ac:dyDescent="0.25">
      <c r="A5" s="7">
        <v>4</v>
      </c>
      <c r="B5" s="8">
        <v>46027</v>
      </c>
      <c r="C5" s="7" t="s">
        <v>22</v>
      </c>
      <c r="D5" s="7" t="s">
        <v>23</v>
      </c>
      <c r="E5" s="7" t="s">
        <v>26</v>
      </c>
      <c r="F5" s="7" t="s">
        <v>27</v>
      </c>
      <c r="G5" s="9">
        <v>2000</v>
      </c>
      <c r="I5" s="9">
        <f>ROUND(SUMIF($D$2:$D$36,D5,$G$2:$G$36)-SUMIF($D$2:$D$36,D5,$H$2:$H$36),2)</f>
        <v>0</v>
      </c>
    </row>
    <row r="6" spans="1:9" x14ac:dyDescent="0.25">
      <c r="A6" s="7">
        <v>5</v>
      </c>
      <c r="B6" s="8">
        <v>46027</v>
      </c>
      <c r="C6" s="7" t="s">
        <v>22</v>
      </c>
      <c r="D6" s="7" t="s">
        <v>23</v>
      </c>
      <c r="E6" s="7" t="s">
        <v>28</v>
      </c>
      <c r="F6" s="7" t="s">
        <v>29</v>
      </c>
      <c r="H6" s="9">
        <v>12000</v>
      </c>
      <c r="I6" s="9">
        <f>ROUND(SUMIF($D$2:$D$36,D6,$G$2:$G$36)-SUMIF($D$2:$D$36,D6,$H$2:$H$36),2)</f>
        <v>0</v>
      </c>
    </row>
    <row r="7" spans="1:9" x14ac:dyDescent="0.25">
      <c r="A7" s="7">
        <v>6</v>
      </c>
      <c r="B7" s="8">
        <v>46030</v>
      </c>
      <c r="C7" s="7" t="s">
        <v>30</v>
      </c>
      <c r="D7" s="7" t="s">
        <v>31</v>
      </c>
      <c r="E7" s="7" t="s">
        <v>32</v>
      </c>
      <c r="F7" s="7" t="s">
        <v>33</v>
      </c>
      <c r="G7" s="9">
        <v>6000</v>
      </c>
      <c r="I7" s="9">
        <f>ROUND(SUMIF($D$2:$D$36,D7,$G$2:$G$36)-SUMIF($D$2:$D$36,D7,$H$2:$H$36),2)</f>
        <v>0</v>
      </c>
    </row>
    <row r="8" spans="1:9" x14ac:dyDescent="0.25">
      <c r="A8" s="7">
        <v>7</v>
      </c>
      <c r="B8" s="8">
        <v>46030</v>
      </c>
      <c r="C8" s="7" t="s">
        <v>30</v>
      </c>
      <c r="D8" s="7" t="s">
        <v>31</v>
      </c>
      <c r="E8" s="7" t="s">
        <v>34</v>
      </c>
      <c r="F8" s="7" t="s">
        <v>35</v>
      </c>
      <c r="H8" s="9">
        <v>5000</v>
      </c>
      <c r="I8" s="9">
        <f>ROUND(SUMIF($D$2:$D$36,D8,$G$2:$G$36)-SUMIF($D$2:$D$36,D8,$H$2:$H$36),2)</f>
        <v>0</v>
      </c>
    </row>
    <row r="9" spans="1:9" x14ac:dyDescent="0.25">
      <c r="A9" s="7">
        <v>8</v>
      </c>
      <c r="B9" s="8">
        <v>46030</v>
      </c>
      <c r="C9" s="7" t="s">
        <v>30</v>
      </c>
      <c r="D9" s="7" t="s">
        <v>31</v>
      </c>
      <c r="E9" s="7" t="s">
        <v>36</v>
      </c>
      <c r="F9" s="7" t="s">
        <v>37</v>
      </c>
      <c r="H9" s="9">
        <v>1000</v>
      </c>
      <c r="I9" s="9">
        <f>ROUND(SUMIF($D$2:$D$36,D9,$G$2:$G$36)-SUMIF($D$2:$D$36,D9,$H$2:$H$36),2)</f>
        <v>0</v>
      </c>
    </row>
    <row r="10" spans="1:9" x14ac:dyDescent="0.25">
      <c r="A10" s="7">
        <v>9</v>
      </c>
      <c r="B10" s="8">
        <v>46034</v>
      </c>
      <c r="C10" s="7" t="s">
        <v>22</v>
      </c>
      <c r="D10" s="7" t="s">
        <v>38</v>
      </c>
      <c r="E10" s="7" t="s">
        <v>39</v>
      </c>
      <c r="F10" s="7" t="s">
        <v>40</v>
      </c>
      <c r="G10" s="9">
        <v>12000</v>
      </c>
      <c r="I10" s="9">
        <f>ROUND(SUMIF($D$2:$D$36,D10,$G$2:$G$36)-SUMIF($D$2:$D$36,D10,$H$2:$H$36),2)</f>
        <v>0</v>
      </c>
    </row>
    <row r="11" spans="1:9" x14ac:dyDescent="0.25">
      <c r="A11" s="7">
        <v>10</v>
      </c>
      <c r="B11" s="8">
        <v>46034</v>
      </c>
      <c r="C11" s="7" t="s">
        <v>22</v>
      </c>
      <c r="D11" s="7" t="s">
        <v>38</v>
      </c>
      <c r="E11" s="7" t="s">
        <v>26</v>
      </c>
      <c r="F11" s="7" t="s">
        <v>27</v>
      </c>
      <c r="G11" s="9">
        <v>2400</v>
      </c>
      <c r="I11" s="9">
        <f>ROUND(SUMIF($D$2:$D$36,D11,$G$2:$G$36)-SUMIF($D$2:$D$36,D11,$H$2:$H$36),2)</f>
        <v>0</v>
      </c>
    </row>
    <row r="12" spans="1:9" x14ac:dyDescent="0.25">
      <c r="A12" s="7">
        <v>11</v>
      </c>
      <c r="B12" s="8">
        <v>46034</v>
      </c>
      <c r="C12" s="7" t="s">
        <v>22</v>
      </c>
      <c r="D12" s="7" t="s">
        <v>38</v>
      </c>
      <c r="E12" s="7" t="s">
        <v>28</v>
      </c>
      <c r="F12" s="7" t="s">
        <v>41</v>
      </c>
      <c r="H12" s="9">
        <v>14400</v>
      </c>
      <c r="I12" s="9">
        <f>ROUND(SUMIF($D$2:$D$36,D12,$G$2:$G$36)-SUMIF($D$2:$D$36,D12,$H$2:$H$36),2)</f>
        <v>0</v>
      </c>
    </row>
    <row r="13" spans="1:9" x14ac:dyDescent="0.25">
      <c r="A13" s="7">
        <v>12</v>
      </c>
      <c r="B13" s="8">
        <v>46037</v>
      </c>
      <c r="C13" s="7" t="s">
        <v>42</v>
      </c>
      <c r="D13" s="7" t="s">
        <v>43</v>
      </c>
      <c r="E13" s="7" t="s">
        <v>18</v>
      </c>
      <c r="F13" s="7" t="s">
        <v>44</v>
      </c>
      <c r="G13" s="9">
        <v>6000</v>
      </c>
      <c r="I13" s="9">
        <f>ROUND(SUMIF($D$2:$D$36,D13,$G$2:$G$36)-SUMIF($D$2:$D$36,D13,$H$2:$H$36),2)</f>
        <v>0</v>
      </c>
    </row>
    <row r="14" spans="1:9" x14ac:dyDescent="0.25">
      <c r="A14" s="7">
        <v>13</v>
      </c>
      <c r="B14" s="8">
        <v>46037</v>
      </c>
      <c r="C14" s="7" t="s">
        <v>42</v>
      </c>
      <c r="D14" s="7" t="s">
        <v>43</v>
      </c>
      <c r="E14" s="7" t="s">
        <v>32</v>
      </c>
      <c r="F14" s="7" t="s">
        <v>33</v>
      </c>
      <c r="H14" s="9">
        <v>6000</v>
      </c>
      <c r="I14" s="9">
        <f>ROUND(SUMIF($D$2:$D$36,D14,$G$2:$G$36)-SUMIF($D$2:$D$36,D14,$H$2:$H$36),2)</f>
        <v>0</v>
      </c>
    </row>
    <row r="15" spans="1:9" x14ac:dyDescent="0.25">
      <c r="A15" s="7">
        <v>14</v>
      </c>
      <c r="B15" s="8">
        <v>46042</v>
      </c>
      <c r="C15" s="7" t="s">
        <v>42</v>
      </c>
      <c r="D15" s="7" t="s">
        <v>45</v>
      </c>
      <c r="E15" s="7" t="s">
        <v>28</v>
      </c>
      <c r="F15" s="7" t="s">
        <v>46</v>
      </c>
      <c r="G15" s="9">
        <v>12000</v>
      </c>
      <c r="I15" s="9">
        <f>ROUND(SUMIF($D$2:$D$36,D15,$G$2:$G$36)-SUMIF($D$2:$D$36,D15,$H$2:$H$36),2)</f>
        <v>0</v>
      </c>
    </row>
    <row r="16" spans="1:9" x14ac:dyDescent="0.25">
      <c r="A16" s="7">
        <v>15</v>
      </c>
      <c r="B16" s="8">
        <v>46042</v>
      </c>
      <c r="C16" s="7" t="s">
        <v>42</v>
      </c>
      <c r="D16" s="7" t="s">
        <v>45</v>
      </c>
      <c r="E16" s="7" t="s">
        <v>18</v>
      </c>
      <c r="F16" s="7" t="s">
        <v>29</v>
      </c>
      <c r="H16" s="9">
        <v>12000</v>
      </c>
      <c r="I16" s="9">
        <f>ROUND(SUMIF($D$2:$D$36,D16,$G$2:$G$36)-SUMIF($D$2:$D$36,D16,$H$2:$H$36),2)</f>
        <v>0</v>
      </c>
    </row>
    <row r="17" spans="1:9" x14ac:dyDescent="0.25">
      <c r="A17" s="7">
        <v>16</v>
      </c>
      <c r="B17" s="8">
        <v>46047</v>
      </c>
      <c r="C17" s="7" t="s">
        <v>42</v>
      </c>
      <c r="D17" s="7" t="s">
        <v>47</v>
      </c>
      <c r="E17" s="7" t="s">
        <v>48</v>
      </c>
      <c r="F17" s="7" t="s">
        <v>49</v>
      </c>
      <c r="G17" s="9">
        <v>8500</v>
      </c>
      <c r="I17" s="9">
        <f>ROUND(SUMIF($D$2:$D$36,D17,$G$2:$G$36)-SUMIF($D$2:$D$36,D17,$H$2:$H$36),2)</f>
        <v>0</v>
      </c>
    </row>
    <row r="18" spans="1:9" x14ac:dyDescent="0.25">
      <c r="A18" s="7">
        <v>17</v>
      </c>
      <c r="B18" s="8">
        <v>46047</v>
      </c>
      <c r="C18" s="7" t="s">
        <v>42</v>
      </c>
      <c r="D18" s="7" t="s">
        <v>47</v>
      </c>
      <c r="E18" s="7" t="s">
        <v>18</v>
      </c>
      <c r="F18" s="7" t="s">
        <v>50</v>
      </c>
      <c r="H18" s="9">
        <v>8500</v>
      </c>
      <c r="I18" s="9">
        <f>ROUND(SUMIF($D$2:$D$36,D18,$G$2:$G$36)-SUMIF($D$2:$D$36,D18,$H$2:$H$36),2)</f>
        <v>0</v>
      </c>
    </row>
    <row r="19" spans="1:9" x14ac:dyDescent="0.25">
      <c r="A19" s="7">
        <v>18</v>
      </c>
      <c r="B19" s="8">
        <v>46053</v>
      </c>
      <c r="C19" s="7" t="s">
        <v>16</v>
      </c>
      <c r="D19" s="7" t="s">
        <v>51</v>
      </c>
      <c r="E19" s="7" t="s">
        <v>52</v>
      </c>
      <c r="F19" s="7" t="s">
        <v>53</v>
      </c>
      <c r="G19" s="9">
        <v>20000</v>
      </c>
      <c r="I19" s="9">
        <f>ROUND(SUMIF($D$2:$D$36,D19,$G$2:$G$36)-SUMIF($D$2:$D$36,D19,$H$2:$H$36),2)</f>
        <v>0</v>
      </c>
    </row>
    <row r="20" spans="1:9" x14ac:dyDescent="0.25">
      <c r="A20" s="7">
        <v>19</v>
      </c>
      <c r="B20" s="8">
        <v>46053</v>
      </c>
      <c r="C20" s="7" t="s">
        <v>16</v>
      </c>
      <c r="D20" s="7" t="s">
        <v>51</v>
      </c>
      <c r="E20" s="7" t="s">
        <v>54</v>
      </c>
      <c r="F20" s="7" t="s">
        <v>55</v>
      </c>
      <c r="H20" s="9">
        <v>20000</v>
      </c>
      <c r="I20" s="9">
        <f>ROUND(SUMIF($D$2:$D$36,D20,$G$2:$G$36)-SUMIF($D$2:$D$36,D20,$H$2:$H$36),2)</f>
        <v>0</v>
      </c>
    </row>
    <row r="21" spans="1:9" x14ac:dyDescent="0.25">
      <c r="A21" s="7">
        <v>20</v>
      </c>
      <c r="B21" s="8">
        <v>46053</v>
      </c>
      <c r="C21" s="7" t="s">
        <v>42</v>
      </c>
      <c r="D21" s="7" t="s">
        <v>56</v>
      </c>
      <c r="E21" s="7" t="s">
        <v>54</v>
      </c>
      <c r="F21" s="7" t="s">
        <v>57</v>
      </c>
      <c r="G21" s="9">
        <v>20000</v>
      </c>
      <c r="I21" s="9">
        <f>ROUND(SUMIF($D$2:$D$36,D21,$G$2:$G$36)-SUMIF($D$2:$D$36,D21,$H$2:$H$36),2)</f>
        <v>0</v>
      </c>
    </row>
    <row r="22" spans="1:9" x14ac:dyDescent="0.25">
      <c r="A22" s="7">
        <v>21</v>
      </c>
      <c r="B22" s="8">
        <v>46053</v>
      </c>
      <c r="C22" s="7" t="s">
        <v>42</v>
      </c>
      <c r="D22" s="7" t="s">
        <v>56</v>
      </c>
      <c r="E22" s="7" t="s">
        <v>18</v>
      </c>
      <c r="F22" s="7" t="s">
        <v>57</v>
      </c>
      <c r="H22" s="9">
        <v>20000</v>
      </c>
      <c r="I22" s="9">
        <f>ROUND(SUMIF($D$2:$D$36,D22,$G$2:$G$36)-SUMIF($D$2:$D$36,D22,$H$2:$H$36),2)</f>
        <v>0</v>
      </c>
    </row>
    <row r="23" spans="1:9" x14ac:dyDescent="0.25">
      <c r="A23" s="7">
        <v>22</v>
      </c>
      <c r="B23" s="8">
        <v>46056</v>
      </c>
      <c r="C23" s="7" t="s">
        <v>30</v>
      </c>
      <c r="D23" s="7" t="s">
        <v>58</v>
      </c>
      <c r="E23" s="7" t="s">
        <v>32</v>
      </c>
      <c r="F23" s="7" t="s">
        <v>33</v>
      </c>
      <c r="G23" s="9">
        <v>9600</v>
      </c>
      <c r="I23" s="9">
        <f>ROUND(SUMIF($D$2:$D$36,D23,$G$2:$G$36)-SUMIF($D$2:$D$36,D23,$H$2:$H$36),2)</f>
        <v>0</v>
      </c>
    </row>
    <row r="24" spans="1:9" x14ac:dyDescent="0.25">
      <c r="A24" s="7">
        <v>23</v>
      </c>
      <c r="B24" s="8">
        <v>46056</v>
      </c>
      <c r="C24" s="7" t="s">
        <v>30</v>
      </c>
      <c r="D24" s="7" t="s">
        <v>58</v>
      </c>
      <c r="E24" s="7" t="s">
        <v>34</v>
      </c>
      <c r="F24" s="7" t="s">
        <v>35</v>
      </c>
      <c r="H24" s="9">
        <v>8000</v>
      </c>
      <c r="I24" s="9">
        <f>ROUND(SUMIF($D$2:$D$36,D24,$G$2:$G$36)-SUMIF($D$2:$D$36,D24,$H$2:$H$36),2)</f>
        <v>0</v>
      </c>
    </row>
    <row r="25" spans="1:9" x14ac:dyDescent="0.25">
      <c r="A25" s="7">
        <v>24</v>
      </c>
      <c r="B25" s="8">
        <v>46056</v>
      </c>
      <c r="C25" s="7" t="s">
        <v>30</v>
      </c>
      <c r="D25" s="7" t="s">
        <v>58</v>
      </c>
      <c r="E25" s="7" t="s">
        <v>36</v>
      </c>
      <c r="F25" s="7" t="s">
        <v>37</v>
      </c>
      <c r="H25" s="9">
        <v>1600</v>
      </c>
      <c r="I25" s="9">
        <f>ROUND(SUMIF($D$2:$D$36,D25,$G$2:$G$36)-SUMIF($D$2:$D$36,D25,$H$2:$H$36),2)</f>
        <v>0</v>
      </c>
    </row>
    <row r="26" spans="1:9" x14ac:dyDescent="0.25">
      <c r="A26" s="7">
        <v>25</v>
      </c>
      <c r="B26" s="8">
        <v>46063</v>
      </c>
      <c r="C26" s="7" t="s">
        <v>22</v>
      </c>
      <c r="D26" s="7" t="s">
        <v>59</v>
      </c>
      <c r="E26" s="7" t="s">
        <v>24</v>
      </c>
      <c r="F26" s="7" t="s">
        <v>25</v>
      </c>
      <c r="G26" s="9">
        <v>4000</v>
      </c>
      <c r="I26" s="9">
        <f>ROUND(SUMIF($D$2:$D$36,D26,$G$2:$G$36)-SUMIF($D$2:$D$36,D26,$H$2:$H$36),2)</f>
        <v>0</v>
      </c>
    </row>
    <row r="27" spans="1:9" x14ac:dyDescent="0.25">
      <c r="A27" s="7">
        <v>26</v>
      </c>
      <c r="B27" s="8">
        <v>46063</v>
      </c>
      <c r="C27" s="7" t="s">
        <v>22</v>
      </c>
      <c r="D27" s="7" t="s">
        <v>59</v>
      </c>
      <c r="E27" s="7" t="s">
        <v>26</v>
      </c>
      <c r="F27" s="7" t="s">
        <v>27</v>
      </c>
      <c r="G27" s="9">
        <v>800</v>
      </c>
      <c r="I27" s="9">
        <f>ROUND(SUMIF($D$2:$D$36,D27,$G$2:$G$36)-SUMIF($D$2:$D$36,D27,$H$2:$H$36),2)</f>
        <v>0</v>
      </c>
    </row>
    <row r="28" spans="1:9" x14ac:dyDescent="0.25">
      <c r="A28" s="7">
        <v>27</v>
      </c>
      <c r="B28" s="8">
        <v>46063</v>
      </c>
      <c r="C28" s="7" t="s">
        <v>22</v>
      </c>
      <c r="D28" s="7" t="s">
        <v>59</v>
      </c>
      <c r="E28" s="7" t="s">
        <v>28</v>
      </c>
      <c r="F28" s="7" t="s">
        <v>29</v>
      </c>
      <c r="H28" s="9">
        <v>4800</v>
      </c>
      <c r="I28" s="9">
        <f>ROUND(SUMIF($D$2:$D$36,D28,$G$2:$G$36)-SUMIF($D$2:$D$36,D28,$H$2:$H$36),2)</f>
        <v>0</v>
      </c>
    </row>
    <row r="29" spans="1:9" x14ac:dyDescent="0.25">
      <c r="A29" s="7">
        <v>28</v>
      </c>
      <c r="B29" s="8">
        <v>46081</v>
      </c>
      <c r="C29" s="7" t="s">
        <v>16</v>
      </c>
      <c r="D29" s="7" t="s">
        <v>60</v>
      </c>
      <c r="E29" s="7" t="s">
        <v>52</v>
      </c>
      <c r="F29" s="7" t="s">
        <v>61</v>
      </c>
      <c r="G29" s="9">
        <v>20000</v>
      </c>
      <c r="I29" s="9">
        <f>ROUND(SUMIF($D$2:$D$36,D29,$G$2:$G$36)-SUMIF($D$2:$D$36,D29,$H$2:$H$36),2)</f>
        <v>0</v>
      </c>
    </row>
    <row r="30" spans="1:9" x14ac:dyDescent="0.25">
      <c r="A30" s="7">
        <v>29</v>
      </c>
      <c r="B30" s="8">
        <v>46081</v>
      </c>
      <c r="C30" s="7" t="s">
        <v>16</v>
      </c>
      <c r="D30" s="7" t="s">
        <v>60</v>
      </c>
      <c r="E30" s="7" t="s">
        <v>54</v>
      </c>
      <c r="F30" s="7" t="s">
        <v>55</v>
      </c>
      <c r="H30" s="9">
        <v>20000</v>
      </c>
      <c r="I30" s="9">
        <f>ROUND(SUMIF($D$2:$D$36,D30,$G$2:$G$36)-SUMIF($D$2:$D$36,D30,$H$2:$H$36),2)</f>
        <v>0</v>
      </c>
    </row>
    <row r="31" spans="1:9" x14ac:dyDescent="0.25">
      <c r="A31" s="7">
        <v>30</v>
      </c>
      <c r="B31" s="8">
        <v>46081</v>
      </c>
      <c r="C31" s="7" t="s">
        <v>42</v>
      </c>
      <c r="D31" s="7" t="s">
        <v>62</v>
      </c>
      <c r="E31" s="7" t="s">
        <v>54</v>
      </c>
      <c r="F31" s="7" t="s">
        <v>57</v>
      </c>
      <c r="G31" s="9">
        <v>20000</v>
      </c>
      <c r="I31" s="9">
        <f>ROUND(SUMIF($D$2:$D$36,D31,$G$2:$G$36)-SUMIF($D$2:$D$36,D31,$H$2:$H$36),2)</f>
        <v>0</v>
      </c>
    </row>
    <row r="32" spans="1:9" x14ac:dyDescent="0.25">
      <c r="A32" s="7">
        <v>31</v>
      </c>
      <c r="B32" s="8">
        <v>46081</v>
      </c>
      <c r="C32" s="7" t="s">
        <v>42</v>
      </c>
      <c r="D32" s="7" t="s">
        <v>62</v>
      </c>
      <c r="E32" s="7" t="s">
        <v>18</v>
      </c>
      <c r="F32" s="7" t="s">
        <v>57</v>
      </c>
      <c r="H32" s="9">
        <v>20000</v>
      </c>
      <c r="I32" s="9">
        <f>ROUND(SUMIF($D$2:$D$36,D32,$G$2:$G$36)-SUMIF($D$2:$D$36,D32,$H$2:$H$36),2)</f>
        <v>0</v>
      </c>
    </row>
    <row r="33" spans="1:9" x14ac:dyDescent="0.25">
      <c r="A33" s="7">
        <v>32</v>
      </c>
      <c r="B33" s="8">
        <v>46081</v>
      </c>
      <c r="C33" s="7" t="s">
        <v>42</v>
      </c>
      <c r="D33" s="7" t="s">
        <v>63</v>
      </c>
      <c r="E33" s="7" t="s">
        <v>18</v>
      </c>
      <c r="F33" s="7" t="s">
        <v>64</v>
      </c>
      <c r="G33" s="9">
        <v>50000</v>
      </c>
      <c r="I33" s="9">
        <f>ROUND(SUMIF($D$2:$D$36,D33,$G$2:$G$36)-SUMIF($D$2:$D$36,D33,$H$2:$H$36),2)</f>
        <v>0</v>
      </c>
    </row>
    <row r="34" spans="1:9" x14ac:dyDescent="0.25">
      <c r="A34" s="7">
        <v>33</v>
      </c>
      <c r="B34" s="8">
        <v>46081</v>
      </c>
      <c r="C34" s="7" t="s">
        <v>42</v>
      </c>
      <c r="D34" s="7" t="s">
        <v>63</v>
      </c>
      <c r="E34" s="7" t="s">
        <v>65</v>
      </c>
      <c r="F34" s="7" t="s">
        <v>66</v>
      </c>
      <c r="H34" s="9">
        <v>50000</v>
      </c>
      <c r="I34" s="9">
        <f>ROUND(SUMIF($D$2:$D$36,D34,$G$2:$G$36)-SUMIF($D$2:$D$36,D34,$H$2:$H$36),2)</f>
        <v>0</v>
      </c>
    </row>
    <row r="35" spans="1:9" x14ac:dyDescent="0.25">
      <c r="A35" s="7">
        <v>34</v>
      </c>
      <c r="B35" s="8">
        <v>46081</v>
      </c>
      <c r="C35" s="7" t="s">
        <v>42</v>
      </c>
      <c r="D35" s="7" t="s">
        <v>67</v>
      </c>
      <c r="E35" s="7" t="s">
        <v>68</v>
      </c>
      <c r="F35" s="7" t="s">
        <v>69</v>
      </c>
      <c r="G35" s="9">
        <v>500</v>
      </c>
      <c r="I35" s="9">
        <f>ROUND(SUMIF($D$2:$D$36,D35,$G$2:$G$36)-SUMIF($D$2:$D$36,D35,$H$2:$H$36),2)</f>
        <v>0</v>
      </c>
    </row>
    <row r="36" spans="1:9" x14ac:dyDescent="0.25">
      <c r="A36" s="7">
        <v>35</v>
      </c>
      <c r="B36" s="8">
        <v>46081</v>
      </c>
      <c r="C36" s="7" t="s">
        <v>42</v>
      </c>
      <c r="D36" s="7" t="s">
        <v>67</v>
      </c>
      <c r="E36" s="7" t="s">
        <v>18</v>
      </c>
      <c r="F36" s="7" t="s">
        <v>69</v>
      </c>
      <c r="H36" s="9">
        <v>500</v>
      </c>
      <c r="I36" s="9">
        <f>ROUND(SUMIF($D$2:$D$36,D36,$G$2:$G$36)-SUMIF($D$2:$D$36,D36,$H$2:$H$36),2)</f>
        <v>0</v>
      </c>
    </row>
    <row r="37" spans="1:1" x14ac:dyDescent="0.25"/>
    <row r="38" spans="1:9" x14ac:dyDescent="0.25">
      <c r="A38" s="11" t="s">
        <v>70</v>
      </c>
      <c r="G38" s="12">
        <f>SUM(G2:G36)</f>
        <v>403800</v>
      </c>
      <c r="H38" s="12">
        <f>SUM(H2:H36)</f>
        <v>403800</v>
      </c>
      <c r="I38" s="13" t="str">
        <f>IF(ROUND(G38-H38,2)=0,"Équilibré","ÉCART")</f>
        <v>Équilibré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12.857142857142858" customWidth="1"/>
    <col min="2" max="2" width="11.428571428571429" customWidth="1"/>
    <col min="3" max="3" width="31.428571428571427" customWidth="1"/>
    <col min="4" max="5" width="14.285714285714286" customWidth="1"/>
    <col min="6" max="6" width="17.142857142857142" customWidth="1"/>
  </cols>
  <sheetData>
    <row r="1" spans="1:3" x14ac:dyDescent="0.25">
      <c r="A1" s="14" t="s">
        <v>11</v>
      </c>
      <c r="B1" s="7" t="s">
        <v>18</v>
      </c>
      <c r="C1" s="7" t="s">
        <v>71</v>
      </c>
    </row>
    <row r="2" spans="1:6" x14ac:dyDescent="0.25">
      <c r="A2" s="6" t="s">
        <v>8</v>
      </c>
      <c r="B2" s="6" t="s">
        <v>10</v>
      </c>
      <c r="C2" s="6" t="s">
        <v>12</v>
      </c>
      <c r="D2" s="6" t="s">
        <v>13</v>
      </c>
      <c r="E2" s="6" t="s">
        <v>14</v>
      </c>
      <c r="F2" s="6" t="s">
        <v>72</v>
      </c>
    </row>
    <row r="3" spans="1:6" x14ac:dyDescent="0.25">
      <c r="A3" s="8">
        <v>46024</v>
      </c>
      <c r="B3" s="7" t="s">
        <v>17</v>
      </c>
      <c r="C3" s="7" t="s">
        <v>19</v>
      </c>
      <c r="D3" s="9">
        <v>200000</v>
      </c>
      <c r="F3" s="15"/>
    </row>
    <row r="4" spans="1:6" x14ac:dyDescent="0.25">
      <c r="A4" s="8">
        <v>46037</v>
      </c>
      <c r="B4" s="7" t="s">
        <v>43</v>
      </c>
      <c r="C4" s="7" t="s">
        <v>44</v>
      </c>
      <c r="D4" s="9">
        <v>6000</v>
      </c>
      <c r="F4" s="15"/>
    </row>
    <row r="5" spans="1:6" x14ac:dyDescent="0.25">
      <c r="A5" s="8">
        <v>46042</v>
      </c>
      <c r="B5" s="7" t="s">
        <v>45</v>
      </c>
      <c r="C5" s="7" t="s">
        <v>29</v>
      </c>
      <c r="E5" s="9">
        <v>12000</v>
      </c>
      <c r="F5" s="15"/>
    </row>
    <row r="6" spans="1:6" x14ac:dyDescent="0.25">
      <c r="A6" s="8">
        <v>46047</v>
      </c>
      <c r="B6" s="7" t="s">
        <v>47</v>
      </c>
      <c r="C6" s="7" t="s">
        <v>50</v>
      </c>
      <c r="E6" s="9">
        <v>8500</v>
      </c>
      <c r="F6" s="15"/>
    </row>
    <row r="7" spans="1:6" x14ac:dyDescent="0.25">
      <c r="A7" s="8">
        <v>46053</v>
      </c>
      <c r="B7" s="7" t="s">
        <v>56</v>
      </c>
      <c r="C7" s="7" t="s">
        <v>57</v>
      </c>
      <c r="E7" s="9">
        <v>20000</v>
      </c>
      <c r="F7" s="15"/>
    </row>
    <row r="8" spans="1:6" x14ac:dyDescent="0.25">
      <c r="A8" s="8">
        <v>46081</v>
      </c>
      <c r="B8" s="7" t="s">
        <v>62</v>
      </c>
      <c r="C8" s="7" t="s">
        <v>57</v>
      </c>
      <c r="E8" s="9">
        <v>20000</v>
      </c>
      <c r="F8" s="15"/>
    </row>
    <row r="9" spans="1:6" x14ac:dyDescent="0.25">
      <c r="A9" s="8">
        <v>46081</v>
      </c>
      <c r="B9" s="7" t="s">
        <v>63</v>
      </c>
      <c r="C9" s="7" t="s">
        <v>64</v>
      </c>
      <c r="D9" s="9">
        <v>50000</v>
      </c>
      <c r="F9" s="15"/>
    </row>
    <row r="10" spans="1:6" x14ac:dyDescent="0.25">
      <c r="A10" s="8">
        <v>46081</v>
      </c>
      <c r="B10" s="7" t="s">
        <v>67</v>
      </c>
      <c r="C10" s="7" t="s">
        <v>69</v>
      </c>
      <c r="E10" s="9">
        <v>500</v>
      </c>
      <c r="F10" s="15"/>
    </row>
    <row r="11" spans="1:6" x14ac:dyDescent="0.25">
      <c r="A11" s="16" t="s">
        <v>70</v>
      </c>
      <c r="D11" s="12">
        <f>SUM(D3:D10)</f>
        <v>256000</v>
      </c>
      <c r="E11" s="12">
        <f>SUM(E3:E10)</f>
        <v>61000</v>
      </c>
      <c r="F11" s="17">
        <f>D11-E11</f>
        <v>195000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12.857142857142858" customWidth="1"/>
    <col min="2" max="2" width="11.428571428571429" customWidth="1"/>
    <col min="3" max="3" width="31.428571428571427" customWidth="1"/>
    <col min="4" max="5" width="14.285714285714286" customWidth="1"/>
    <col min="6" max="6" width="17.142857142857142" customWidth="1"/>
  </cols>
  <sheetData>
    <row r="1" spans="1:3" x14ac:dyDescent="0.25">
      <c r="A1" s="14" t="s">
        <v>11</v>
      </c>
      <c r="B1" s="7" t="s">
        <v>18</v>
      </c>
      <c r="C1" s="7" t="s">
        <v>71</v>
      </c>
    </row>
    <row r="2" spans="1:6" x14ac:dyDescent="0.25">
      <c r="A2" s="6" t="s">
        <v>8</v>
      </c>
      <c r="B2" s="6" t="s">
        <v>10</v>
      </c>
      <c r="C2" s="6" t="s">
        <v>12</v>
      </c>
      <c r="D2" s="6" t="s">
        <v>13</v>
      </c>
      <c r="E2" s="6" t="s">
        <v>14</v>
      </c>
      <c r="F2" s="6" t="s">
        <v>72</v>
      </c>
    </row>
    <row r="3" spans="1:6" x14ac:dyDescent="0.25">
      <c r="A3" s="8">
        <v>46024</v>
      </c>
      <c r="B3" s="7" t="s">
        <v>17</v>
      </c>
      <c r="C3" s="7" t="s">
        <v>19</v>
      </c>
      <c r="D3" s="9">
        <v>200000</v>
      </c>
      <c r="F3" s="18">
        <f>SUM(D$3:D3)-SUM(E$3:E3)</f>
        <v>200000</v>
      </c>
    </row>
    <row r="4" spans="1:6" x14ac:dyDescent="0.25">
      <c r="A4" s="8">
        <v>46037</v>
      </c>
      <c r="B4" s="7" t="s">
        <v>43</v>
      </c>
      <c r="C4" s="7" t="s">
        <v>44</v>
      </c>
      <c r="D4" s="9">
        <v>6000</v>
      </c>
      <c r="F4" s="18">
        <f>SUM(D$3:D4)-SUM(E$3:E4)</f>
        <v>206000</v>
      </c>
    </row>
    <row r="5" spans="1:6" x14ac:dyDescent="0.25">
      <c r="A5" s="8">
        <v>46042</v>
      </c>
      <c r="B5" s="7" t="s">
        <v>45</v>
      </c>
      <c r="C5" s="7" t="s">
        <v>29</v>
      </c>
      <c r="E5" s="9">
        <v>12000</v>
      </c>
      <c r="F5" s="18">
        <f>SUM(D$3:D5)-SUM(E$3:E5)</f>
        <v>194000</v>
      </c>
    </row>
    <row r="6" spans="1:6" x14ac:dyDescent="0.25">
      <c r="A6" s="8">
        <v>46047</v>
      </c>
      <c r="B6" s="7" t="s">
        <v>47</v>
      </c>
      <c r="C6" s="7" t="s">
        <v>50</v>
      </c>
      <c r="E6" s="9">
        <v>8500</v>
      </c>
      <c r="F6" s="18">
        <f>SUM(D$3:D6)-SUM(E$3:E6)</f>
        <v>185500</v>
      </c>
    </row>
    <row r="7" spans="1:6" x14ac:dyDescent="0.25">
      <c r="A7" s="8">
        <v>46053</v>
      </c>
      <c r="B7" s="7" t="s">
        <v>56</v>
      </c>
      <c r="C7" s="7" t="s">
        <v>57</v>
      </c>
      <c r="E7" s="9">
        <v>20000</v>
      </c>
      <c r="F7" s="18">
        <f>SUM(D$3:D7)-SUM(E$3:E7)</f>
        <v>165500</v>
      </c>
    </row>
    <row r="8" spans="1:6" x14ac:dyDescent="0.25">
      <c r="A8" s="8">
        <v>46081</v>
      </c>
      <c r="B8" s="7" t="s">
        <v>62</v>
      </c>
      <c r="C8" s="7" t="s">
        <v>57</v>
      </c>
      <c r="E8" s="9">
        <v>20000</v>
      </c>
      <c r="F8" s="18">
        <f>SUM(D$3:D8)-SUM(E$3:E8)</f>
        <v>145500</v>
      </c>
    </row>
    <row r="9" spans="1:6" x14ac:dyDescent="0.25">
      <c r="A9" s="8">
        <v>46081</v>
      </c>
      <c r="B9" s="7" t="s">
        <v>63</v>
      </c>
      <c r="C9" s="7" t="s">
        <v>64</v>
      </c>
      <c r="D9" s="9">
        <v>50000</v>
      </c>
      <c r="F9" s="18">
        <f>SUM(D$3:D9)-SUM(E$3:E9)</f>
        <v>195500</v>
      </c>
    </row>
    <row r="10" spans="1:6" x14ac:dyDescent="0.25">
      <c r="A10" s="8">
        <v>46081</v>
      </c>
      <c r="B10" s="7" t="s">
        <v>67</v>
      </c>
      <c r="C10" s="7" t="s">
        <v>69</v>
      </c>
      <c r="E10" s="9">
        <v>500</v>
      </c>
      <c r="F10" s="18">
        <f>SUM(D$3:D10)-SUM(E$3:E10)</f>
        <v>195000</v>
      </c>
    </row>
    <row r="11" spans="1:6" x14ac:dyDescent="0.25">
      <c r="A11" s="16" t="s">
        <v>70</v>
      </c>
      <c r="D11" s="12">
        <f>SUM(D3:D10)</f>
        <v>256000</v>
      </c>
      <c r="E11" s="12">
        <f>SUM(E3:E10)</f>
        <v>61000</v>
      </c>
      <c r="F11" s="17">
        <f>D11-E11</f>
        <v>195000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Journal</vt:lpstr>
      <vt:lpstr>Journal (corrigé)</vt:lpstr>
      <vt:lpstr>Grand livre</vt:lpstr>
      <vt:lpstr>Grand livre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31 — Journal et grand livre : saisir des écritures et les ventiler par compte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