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Stock" state="visible" r:id="rId5"/>
    <sheet sheetId="3" name="Stock (corrigé)" state="visible" r:id="rId6"/>
    <sheet sheetId="4" name="Balance âgée" state="visible" r:id="rId7"/>
    <sheet sheetId="5" name="Balance âgée (corrigé)" state="visible" r:id="rId8"/>
  </sheets>
  <calcPr calcId="171027" fullCalcOnLoad="1"/>
</workbook>
</file>

<file path=xl/sharedStrings.xml><?xml version="1.0" encoding="utf-8"?>
<sst xmlns="http://schemas.openxmlformats.org/spreadsheetml/2006/main" count="77" uniqueCount="40">
  <si>
    <t>Épisode 24 — SOMMEPROD : les calculs pondérés qu’aucune autre fonction ne fait</t>
  </si>
  <si>
    <t>Série « Excel de zéro à héros pour la comptabilité et la finance » — ExpertiseComptable.ma</t>
  </si>
  <si>
    <t>Onglet « Stock » : calculez le coût moyen pondéré (CMUP) des trois lots avec SOMMEPROD(quantités;prix)/SOMME(quantités) et comparez-le à la moyenne simple des prix.</t>
  </si>
  <si>
    <t>Onglet « Balance âgée » : complétez la colonne F avec SOMMEPROD((plage&gt;=min)*(plage&lt;=max)*montants) pour chaque tranche, puis les parts, le retard moyen pondéré et le contrôle.</t>
  </si>
  <si>
    <t>Aucune colonne auxiliaire n’est nécessaire : c’est tout l’intérêt de SOMMEPROD.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</si>
  <si>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</si>
  <si>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</si>
  <si>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Lot</t>
  </si>
  <si>
    <t>Date</t>
  </si>
  <si>
    <t>Quantité</t>
  </si>
  <si>
    <t>PU achat</t>
  </si>
  <si>
    <t>Valeur (Q × PU)</t>
  </si>
  <si>
    <t>Lot 1</t>
  </si>
  <si>
    <t>Lot 2</t>
  </si>
  <si>
    <t>Lot 3</t>
  </si>
  <si>
    <t>Total</t>
  </si>
  <si>
    <t/>
  </si>
  <si>
    <t>CMUP avec SOMMEPROD</t>
  </si>
  <si>
    <t>Moyenne simple des prix (à ne pas utiliser)</t>
  </si>
  <si>
    <t>Client</t>
  </si>
  <si>
    <t>Solde</t>
  </si>
  <si>
    <t>Retard (j)</t>
  </si>
  <si>
    <t>Tranche</t>
  </si>
  <si>
    <t>Montant</t>
  </si>
  <si>
    <t>Part</t>
  </si>
  <si>
    <t>Client A</t>
  </si>
  <si>
    <t>Non échu (≤ 0 j)</t>
  </si>
  <si>
    <t>Client B</t>
  </si>
  <si>
    <t>1 à 30 j</t>
  </si>
  <si>
    <t>Client C</t>
  </si>
  <si>
    <t>31 à 60 j</t>
  </si>
  <si>
    <t>Client D</t>
  </si>
  <si>
    <t>61 à 90 j</t>
  </si>
  <si>
    <t>Client E</t>
  </si>
  <si>
    <t>Plus de 90 j</t>
  </si>
  <si>
    <t>Client F</t>
  </si>
  <si>
    <t>Client G</t>
  </si>
  <si>
    <t>Retard moyen pondéré</t>
  </si>
  <si>
    <t>Client H</t>
  </si>
  <si>
    <t>Contrôle (total = solde)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</si>
</sst>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0.0%"/>
    <numFmt numFmtId="166" formatCode="#,##0.0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F9CFCF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0" fontId="3" fillId="2" borderId="1" xfId="0" applyFont="1" applyFill="1" applyBorder="1"/>
    <xf numFmtId="164" fontId="0" fillId="2" borderId="1" xfId="0" applyNumberFormat="1" applyFill="1" applyBorder="1"/>
    <xf numFmtId="3" fontId="3" fillId="2" borderId="1" xfId="0" applyNumberFormat="1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0" fontId="3" fillId="0" borderId="1" xfId="0" applyFont="1" applyBorder="1"/>
    <xf numFmtId="4" fontId="0" fillId="3" borderId="1" xfId="0" applyNumberFormat="1" applyFill="1" applyBorder="1"/>
    <xf numFmtId="4" fontId="0" fillId="4" borderId="1" xfId="0" applyNumberFormat="1" applyFill="1" applyBorder="1"/>
    <xf numFmtId="4" fontId="3" fillId="5" borderId="1" xfId="0" applyNumberFormat="1" applyFon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0" fillId="3" borderId="1" xfId="0" applyFill="1" applyBorder="1"/>
    <xf numFmtId="165" fontId="0" fillId="0" borderId="1" xfId="0" applyNumberFormat="1" applyBorder="1"/>
    <xf numFmtId="165" fontId="3" fillId="2" borderId="1" xfId="0" applyNumberFormat="1" applyFont="1" applyFill="1" applyBorder="1"/>
    <xf numFmtId="166" fontId="3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4.285714285714286" customWidth="1"/>
    <col min="3" max="3" width="12.857142857142858" customWidth="1"/>
    <col min="4" max="4" width="14.285714285714286" customWidth="1"/>
    <col min="5" max="5" width="20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 t="s">
        <v>12</v>
      </c>
      <c r="B2" s="8">
        <v>46028</v>
      </c>
      <c r="C2" s="9">
        <v>100</v>
      </c>
      <c r="D2" s="10">
        <v>50</v>
      </c>
      <c r="E2" s="10">
        <f>C2*D2</f>
        <v>5000</v>
      </c>
    </row>
    <row r="3" spans="1:5" x14ac:dyDescent="0.25">
      <c r="A3" s="7" t="s">
        <v>13</v>
      </c>
      <c r="B3" s="8">
        <v>46040</v>
      </c>
      <c r="C3" s="9">
        <v>250</v>
      </c>
      <c r="D3" s="10">
        <v>52</v>
      </c>
      <c r="E3" s="10">
        <f>C3*D3</f>
        <v>13000</v>
      </c>
    </row>
    <row r="4" spans="1:5" x14ac:dyDescent="0.25">
      <c r="A4" s="7" t="s">
        <v>14</v>
      </c>
      <c r="B4" s="8">
        <v>46055</v>
      </c>
      <c r="C4" s="9">
        <v>150</v>
      </c>
      <c r="D4" s="10">
        <v>55</v>
      </c>
      <c r="E4" s="10">
        <f>C4*D4</f>
        <v>8250</v>
      </c>
    </row>
    <row r="5" spans="1:5" x14ac:dyDescent="0.25">
      <c r="A5" s="11" t="s">
        <v>15</v>
      </c>
      <c r="B5" s="12" t="s">
        <v>16</v>
      </c>
      <c r="C5" s="13">
        <f>SUM(C2:C4)</f>
        <v>500</v>
      </c>
      <c r="D5" s="14" t="s">
        <v>16</v>
      </c>
      <c r="E5" s="15">
        <f>SUM(E2:E4)</f>
        <v>26250</v>
      </c>
    </row>
    <row r="6" spans="1:1" x14ac:dyDescent="0.25"/>
    <row r="7" spans="1:5" x14ac:dyDescent="0.25">
      <c r="A7" s="16" t="s">
        <v>17</v>
      </c>
      <c r="E7" s="17"/>
    </row>
    <row r="8" spans="1:5" x14ac:dyDescent="0.25">
      <c r="A8" s="7" t="s">
        <v>18</v>
      </c>
      <c r="E8" s="18">
        <f>AVERAGE(D2:D4)</f>
        <v>52.333333333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4.285714285714286" customWidth="1"/>
    <col min="3" max="3" width="12.857142857142858" customWidth="1"/>
    <col min="4" max="4" width="14.285714285714286" customWidth="1"/>
    <col min="5" max="5" width="20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 t="s">
        <v>12</v>
      </c>
      <c r="B2" s="8">
        <v>46028</v>
      </c>
      <c r="C2" s="9">
        <v>100</v>
      </c>
      <c r="D2" s="10">
        <v>50</v>
      </c>
      <c r="E2" s="10">
        <f>C2*D2</f>
        <v>5000</v>
      </c>
    </row>
    <row r="3" spans="1:5" x14ac:dyDescent="0.25">
      <c r="A3" s="7" t="s">
        <v>13</v>
      </c>
      <c r="B3" s="8">
        <v>46040</v>
      </c>
      <c r="C3" s="9">
        <v>250</v>
      </c>
      <c r="D3" s="10">
        <v>52</v>
      </c>
      <c r="E3" s="10">
        <f>C3*D3</f>
        <v>13000</v>
      </c>
    </row>
    <row r="4" spans="1:5" x14ac:dyDescent="0.25">
      <c r="A4" s="7" t="s">
        <v>14</v>
      </c>
      <c r="B4" s="8">
        <v>46055</v>
      </c>
      <c r="C4" s="9">
        <v>150</v>
      </c>
      <c r="D4" s="10">
        <v>55</v>
      </c>
      <c r="E4" s="10">
        <f>C4*D4</f>
        <v>8250</v>
      </c>
    </row>
    <row r="5" spans="1:5" x14ac:dyDescent="0.25">
      <c r="A5" s="11" t="s">
        <v>15</v>
      </c>
      <c r="B5" s="12" t="s">
        <v>16</v>
      </c>
      <c r="C5" s="13">
        <f>SUM(C2:C4)</f>
        <v>500</v>
      </c>
      <c r="D5" s="14" t="s">
        <v>16</v>
      </c>
      <c r="E5" s="15">
        <f>SUM(E2:E4)</f>
        <v>26250</v>
      </c>
    </row>
    <row r="6" spans="1:1" x14ac:dyDescent="0.25"/>
    <row r="7" spans="1:5" x14ac:dyDescent="0.25">
      <c r="A7" s="16" t="s">
        <v>17</v>
      </c>
      <c r="E7" s="19">
        <f>SUMPRODUCT(C2:C4,D2:D4)/SUM(C2:C4)</f>
        <v>52.5</v>
      </c>
    </row>
    <row r="8" spans="1:5" x14ac:dyDescent="0.25">
      <c r="A8" s="7" t="s">
        <v>18</v>
      </c>
      <c r="E8" s="18">
        <f>AVERAGE(D2:D4)</f>
        <v>52.333333333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15.714285714285714" customWidth="1"/>
    <col min="3" max="3" width="12.857142857142858" customWidth="1"/>
    <col min="4" max="4" width="6" customWidth="1"/>
    <col min="5" max="5" width="24.285714285714285" customWidth="1"/>
    <col min="6" max="6" width="17.142857142857142" customWidth="1"/>
    <col min="7" max="7" width="12.857142857142858" customWidth="1"/>
  </cols>
  <sheetData>
    <row r="1" spans="1:7" x14ac:dyDescent="0.25">
      <c r="A1" s="6" t="s">
        <v>19</v>
      </c>
      <c r="B1" s="6" t="s">
        <v>20</v>
      </c>
      <c r="C1" s="6" t="s">
        <v>21</v>
      </c>
      <c r="E1" s="6" t="s">
        <v>22</v>
      </c>
      <c r="F1" s="6" t="s">
        <v>23</v>
      </c>
      <c r="G1" s="6" t="s">
        <v>24</v>
      </c>
    </row>
    <row r="2" spans="1:7" x14ac:dyDescent="0.25">
      <c r="A2" s="7" t="s">
        <v>25</v>
      </c>
      <c r="B2" s="10">
        <v>12000</v>
      </c>
      <c r="C2" s="7">
        <v>0</v>
      </c>
      <c r="E2" s="7" t="s">
        <v>26</v>
      </c>
      <c r="F2" s="17"/>
      <c r="G2" s="20"/>
    </row>
    <row r="3" spans="1:7" x14ac:dyDescent="0.25">
      <c r="A3" s="7" t="s">
        <v>27</v>
      </c>
      <c r="B3" s="10">
        <v>8400</v>
      </c>
      <c r="C3" s="7">
        <v>12</v>
      </c>
      <c r="E3" s="7" t="s">
        <v>28</v>
      </c>
      <c r="F3" s="17"/>
      <c r="G3" s="20"/>
    </row>
    <row r="4" spans="1:7" x14ac:dyDescent="0.25">
      <c r="A4" s="7" t="s">
        <v>29</v>
      </c>
      <c r="B4" s="10">
        <v>15000</v>
      </c>
      <c r="C4" s="7">
        <v>25</v>
      </c>
      <c r="E4" s="7" t="s">
        <v>30</v>
      </c>
      <c r="F4" s="17"/>
      <c r="G4" s="20"/>
    </row>
    <row r="5" spans="1:7" x14ac:dyDescent="0.25">
      <c r="A5" s="7" t="s">
        <v>31</v>
      </c>
      <c r="B5" s="10">
        <v>6300</v>
      </c>
      <c r="C5" s="7">
        <v>45</v>
      </c>
      <c r="E5" s="7" t="s">
        <v>32</v>
      </c>
      <c r="F5" s="17"/>
      <c r="G5" s="20"/>
    </row>
    <row r="6" spans="1:7" x14ac:dyDescent="0.25">
      <c r="A6" s="7" t="s">
        <v>33</v>
      </c>
      <c r="B6" s="10">
        <v>22000</v>
      </c>
      <c r="C6" s="7">
        <v>70</v>
      </c>
      <c r="E6" s="7" t="s">
        <v>34</v>
      </c>
      <c r="F6" s="17"/>
      <c r="G6" s="20"/>
    </row>
    <row r="7" spans="1:7" x14ac:dyDescent="0.25">
      <c r="A7" s="7" t="s">
        <v>35</v>
      </c>
      <c r="B7" s="10">
        <v>9500</v>
      </c>
      <c r="C7" s="7">
        <v>95</v>
      </c>
      <c r="E7" s="11" t="s">
        <v>15</v>
      </c>
      <c r="F7" s="17"/>
      <c r="G7" s="20"/>
    </row>
    <row r="8" spans="1:7" x14ac:dyDescent="0.25">
      <c r="A8" s="7" t="s">
        <v>36</v>
      </c>
      <c r="B8" s="10">
        <v>4100</v>
      </c>
      <c r="C8" s="7">
        <v>130</v>
      </c>
      <c r="E8" s="16" t="s">
        <v>37</v>
      </c>
      <c r="F8" s="21"/>
      <c r="G8" s="22"/>
    </row>
    <row r="9" spans="1:7" x14ac:dyDescent="0.25">
      <c r="A9" s="7" t="s">
        <v>38</v>
      </c>
      <c r="B9" s="10">
        <v>7800</v>
      </c>
      <c r="C9" s="7">
        <v>-5</v>
      </c>
      <c r="E9" s="7" t="s">
        <v>39</v>
      </c>
      <c r="F9" s="10">
        <f>ROUND(F7-SUM(B2:B9),2)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15.714285714285714" customWidth="1"/>
    <col min="3" max="3" width="12.857142857142858" customWidth="1"/>
    <col min="4" max="4" width="6" customWidth="1"/>
    <col min="5" max="5" width="24.285714285714285" customWidth="1"/>
    <col min="6" max="6" width="17.142857142857142" customWidth="1"/>
    <col min="7" max="7" width="12.857142857142858" customWidth="1"/>
  </cols>
  <sheetData>
    <row r="1" spans="1:7" x14ac:dyDescent="0.25">
      <c r="A1" s="6" t="s">
        <v>19</v>
      </c>
      <c r="B1" s="6" t="s">
        <v>20</v>
      </c>
      <c r="C1" s="6" t="s">
        <v>21</v>
      </c>
      <c r="E1" s="6" t="s">
        <v>22</v>
      </c>
      <c r="F1" s="6" t="s">
        <v>23</v>
      </c>
      <c r="G1" s="6" t="s">
        <v>24</v>
      </c>
    </row>
    <row r="2" spans="1:7" x14ac:dyDescent="0.25">
      <c r="A2" s="7" t="s">
        <v>25</v>
      </c>
      <c r="B2" s="10">
        <v>12000</v>
      </c>
      <c r="C2" s="7">
        <v>0</v>
      </c>
      <c r="E2" s="7" t="s">
        <v>26</v>
      </c>
      <c r="F2" s="10">
        <f>SUMPRODUCT((C2:C9&lt;=0)*B2:B9)</f>
        <v>19800</v>
      </c>
      <c r="G2" s="23">
        <f>F2/$F$7</f>
        <v>0.23266745006</v>
      </c>
    </row>
    <row r="3" spans="1:7" x14ac:dyDescent="0.25">
      <c r="A3" s="7" t="s">
        <v>27</v>
      </c>
      <c r="B3" s="10">
        <v>8400</v>
      </c>
      <c r="C3" s="7">
        <v>12</v>
      </c>
      <c r="E3" s="7" t="s">
        <v>28</v>
      </c>
      <c r="F3" s="10">
        <f>SUMPRODUCT((C2:C9&gt;=1)*(C2:C9&lt;=30)*B2:B9)</f>
        <v>23400</v>
      </c>
      <c r="G3" s="23">
        <f>F3/$F$7</f>
        <v>0.2749706228</v>
      </c>
    </row>
    <row r="4" spans="1:7" x14ac:dyDescent="0.25">
      <c r="A4" s="7" t="s">
        <v>29</v>
      </c>
      <c r="B4" s="10">
        <v>15000</v>
      </c>
      <c r="C4" s="7">
        <v>25</v>
      </c>
      <c r="E4" s="7" t="s">
        <v>30</v>
      </c>
      <c r="F4" s="10">
        <f>SUMPRODUCT((C2:C9&gt;=31)*(C2:C9&lt;=60)*B2:B9)</f>
        <v>6300</v>
      </c>
      <c r="G4" s="23">
        <f>F4/$F$7</f>
        <v>0.074030552291</v>
      </c>
    </row>
    <row r="5" spans="1:7" x14ac:dyDescent="0.25">
      <c r="A5" s="7" t="s">
        <v>31</v>
      </c>
      <c r="B5" s="10">
        <v>6300</v>
      </c>
      <c r="C5" s="7">
        <v>45</v>
      </c>
      <c r="E5" s="7" t="s">
        <v>32</v>
      </c>
      <c r="F5" s="10">
        <f>SUMPRODUCT((C2:C9&gt;=61)*(C2:C9&lt;=90)*B2:B9)</f>
        <v>22000</v>
      </c>
      <c r="G5" s="23">
        <f>F5/$F$7</f>
        <v>0.25851938895</v>
      </c>
    </row>
    <row r="6" spans="1:7" x14ac:dyDescent="0.25">
      <c r="A6" s="7" t="s">
        <v>33</v>
      </c>
      <c r="B6" s="10">
        <v>22000</v>
      </c>
      <c r="C6" s="7">
        <v>70</v>
      </c>
      <c r="E6" s="7" t="s">
        <v>34</v>
      </c>
      <c r="F6" s="10">
        <f>SUMPRODUCT((C2:C9&gt;90)*B2:B9)</f>
        <v>13600</v>
      </c>
      <c r="G6" s="23">
        <f>F6/$F$7</f>
        <v>0.1598119859</v>
      </c>
    </row>
    <row r="7" spans="1:7" x14ac:dyDescent="0.25">
      <c r="A7" s="7" t="s">
        <v>35</v>
      </c>
      <c r="B7" s="10">
        <v>9500</v>
      </c>
      <c r="C7" s="7">
        <v>95</v>
      </c>
      <c r="E7" s="11" t="s">
        <v>15</v>
      </c>
      <c r="F7" s="15">
        <f>SUM(F2:F6)</f>
        <v>85100</v>
      </c>
      <c r="G7" s="24">
        <f>SUM(G2:G6)</f>
        <v>1</v>
      </c>
    </row>
    <row r="8" spans="1:7" x14ac:dyDescent="0.25">
      <c r="A8" s="7" t="s">
        <v>36</v>
      </c>
      <c r="B8" s="10">
        <v>4100</v>
      </c>
      <c r="C8" s="7">
        <v>130</v>
      </c>
      <c r="E8" s="16" t="s">
        <v>37</v>
      </c>
      <c r="F8" s="25">
        <f>SUMPRODUCT(B2:B9,C2:C9)/SUM(B2:B9)</f>
        <v>43.428907168</v>
      </c>
    </row>
    <row r="9" spans="1:7" x14ac:dyDescent="0.25">
      <c r="A9" s="7" t="s">
        <v>38</v>
      </c>
      <c r="B9" s="10">
        <v>7800</v>
      </c>
      <c r="C9" s="7">
        <v>-5</v>
      </c>
      <c r="E9" s="7" t="s">
        <v>39</v>
      </c>
      <c r="F9" s="10">
        <f>ROUND(F7-SUM(B2:B9),2)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Stock</vt:lpstr>
      <vt:lpstr>Stock (corrigé)</vt:lpstr>
      <vt:lpstr>Balance âgée</vt:lpstr>
      <vt:lpstr>Balance âgée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24 — SOMMEPROD : les calculs pondérés qu’aucune autre fonction ne fait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